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0EE34C39CFBE4F3497BB3353083B24D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85305" y="7950200"/>
          <a:ext cx="6858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91537C469D03402E8509DAF7C60FA30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05650" y="5321300"/>
          <a:ext cx="4914900" cy="4914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50" name="ID_F59F5A1F1A6B4933B8637E99192AB3E5" descr="acf83e15a129577dfd847efd3549f26b_compres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910455" y="31077535"/>
          <a:ext cx="1316990" cy="133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FD8331E5B66949AB9B8E460CA77E0942" descr="22246f37c68cc61a4dc96610c77b5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068185" y="7542530"/>
          <a:ext cx="6731000" cy="10058400"/>
        </a:xfrm>
        <a:prstGeom prst="rect">
          <a:avLst/>
        </a:prstGeom>
      </xdr:spPr>
    </xdr:pic>
  </etc:cellImage>
  <etc:cellImage>
    <xdr:pic>
      <xdr:nvPicPr>
        <xdr:cNvPr id="28" name="ID_5B40EE80C7B74989988D2BD33797D420" descr="d98efcd01d819ea802c49b0bcd0a5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185660" y="7120255"/>
          <a:ext cx="6640195" cy="10058400"/>
        </a:xfrm>
        <a:prstGeom prst="rect">
          <a:avLst/>
        </a:prstGeom>
      </xdr:spPr>
    </xdr:pic>
  </etc:cellImage>
  <etc:cellImage>
    <xdr:pic>
      <xdr:nvPicPr>
        <xdr:cNvPr id="5" name="ID_15B7D609CCFF4DF7A55CF6CDEFFBA88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512435" y="5932170"/>
          <a:ext cx="485775" cy="177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EC0C4D3B0EF4C6BB06D41304CA9B6C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5552440" y="6325235"/>
          <a:ext cx="545465" cy="193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3834C21CBF444CBB8E2583B4B0405C2" descr="fd2ffa009221dd23d39afcd8dc2313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45455" y="6729730"/>
          <a:ext cx="591820" cy="201295"/>
        </a:xfrm>
        <a:prstGeom prst="rect">
          <a:avLst/>
        </a:prstGeom>
      </xdr:spPr>
    </xdr:pic>
  </etc:cellImage>
  <etc:cellImage>
    <xdr:pic>
      <xdr:nvPicPr>
        <xdr:cNvPr id="7" name="ID_EA3DD49F987F474A9B845D0CEA74BC28" descr="98176d8576c4b65cbbca13e62c9eae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5669915" y="7119620"/>
          <a:ext cx="429260" cy="137160"/>
        </a:xfrm>
        <a:prstGeom prst="rect">
          <a:avLst/>
        </a:prstGeom>
      </xdr:spPr>
    </xdr:pic>
  </etc:cellImage>
  <etc:cellImage>
    <xdr:pic>
      <xdr:nvPicPr>
        <xdr:cNvPr id="8" name="ID_971F484181FF43BFA8B71699EE8612C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594350" y="7526655"/>
          <a:ext cx="488950" cy="144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7C6C8CC4DD54EF5898EF3F1950C101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20080" y="7896860"/>
          <a:ext cx="535940" cy="179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780D987BBA56433ABD2EF5EC4205A54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06720" y="8237220"/>
          <a:ext cx="808355" cy="25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9B054643EC5C4282A5BF1BEB404B390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603240" y="8628380"/>
          <a:ext cx="783590" cy="226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63D0956BFB3648D9A26BB972D1C6473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19850" y="1181100"/>
          <a:ext cx="5080000" cy="508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9D761408C08A4A40A06EB4DC8E58054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419850" y="1562100"/>
          <a:ext cx="5080000" cy="508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E329B242BA464039A00A07C2F1405D8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38595" y="1943100"/>
          <a:ext cx="12185650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45A8B9EB7D304C8A9E8C4687111879F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659245" y="2413000"/>
          <a:ext cx="5080000" cy="508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140FB4E1E7424F5F87BE32E9C0BA05A0" descr="Screenshot_20250626_16063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03465" y="2708910"/>
          <a:ext cx="871855" cy="410845"/>
        </a:xfrm>
        <a:prstGeom prst="rect">
          <a:avLst/>
        </a:prstGeom>
      </xdr:spPr>
    </xdr:pic>
  </etc:cellImage>
  <etc:cellImage>
    <xdr:pic>
      <xdr:nvPicPr>
        <xdr:cNvPr id="25" name="ID_FA8021A50E224FB4AEE32AB1FC936FE4" descr="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353300" y="1904365"/>
          <a:ext cx="974090" cy="753745"/>
        </a:xfrm>
        <a:prstGeom prst="rect">
          <a:avLst/>
        </a:prstGeom>
      </xdr:spPr>
    </xdr:pic>
  </etc:cellImage>
  <etc:cellImage>
    <xdr:pic>
      <xdr:nvPicPr>
        <xdr:cNvPr id="13" name="ID_26E2199C981B4821AD853D216AFC924C" descr="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388225" y="3863340"/>
          <a:ext cx="950595" cy="753110"/>
        </a:xfrm>
        <a:prstGeom prst="rect">
          <a:avLst/>
        </a:prstGeom>
      </xdr:spPr>
    </xdr:pic>
  </etc:cellImage>
  <etc:cellImage>
    <xdr:pic>
      <xdr:nvPicPr>
        <xdr:cNvPr id="39" name="ID_362B90D1E0D84AE49D3872AC3569A0A9" descr="970c3bcbc39fc2b3408608a3a2ad08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530465" y="6433820"/>
          <a:ext cx="724535" cy="728980"/>
        </a:xfrm>
        <a:prstGeom prst="rect">
          <a:avLst/>
        </a:prstGeom>
      </xdr:spPr>
    </xdr:pic>
  </etc:cellImage>
  <etc:cellImage>
    <xdr:pic>
      <xdr:nvPicPr>
        <xdr:cNvPr id="44" name="ID_C9EF0EDAFDCC4FF59CC72FF6C7B7C3EB" descr="7b27cab0c0a3b424d05589a121ba412"/>
        <xdr:cNvPicPr/>
      </xdr:nvPicPr>
      <xdr:blipFill>
        <a:blip r:embed="rId21"/>
        <a:stretch>
          <a:fillRect/>
        </a:stretch>
      </xdr:blipFill>
      <xdr:spPr>
        <a:xfrm>
          <a:off x="0" y="0"/>
          <a:ext cx="8001000" cy="6718300"/>
        </a:xfrm>
        <a:prstGeom prst="rect">
          <a:avLst/>
        </a:prstGeom>
      </xdr:spPr>
    </xdr:pic>
  </etc:cellImage>
  <etc:cellImage>
    <xdr:pic>
      <xdr:nvPicPr>
        <xdr:cNvPr id="43" name="ID_C849DF4D8E9348CF9753035F6A957AEB" descr="cb5436f03c58f8545ceb5428081c7ac"/>
        <xdr:cNvPicPr/>
      </xdr:nvPicPr>
      <xdr:blipFill>
        <a:blip r:embed="rId22"/>
        <a:stretch>
          <a:fillRect/>
        </a:stretch>
      </xdr:blipFill>
      <xdr:spPr>
        <a:xfrm>
          <a:off x="0" y="0"/>
          <a:ext cx="7797800" cy="6699250"/>
        </a:xfrm>
        <a:prstGeom prst="rect">
          <a:avLst/>
        </a:prstGeom>
      </xdr:spPr>
    </xdr:pic>
  </etc:cellImage>
  <etc:cellImage>
    <xdr:pic>
      <xdr:nvPicPr>
        <xdr:cNvPr id="14" name="ID_0CD37364921D409AA178F6E3F711599F" descr="6e629d50-0767-4e06-8a6b-a01ddf742a6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67015" y="2043430"/>
          <a:ext cx="736600" cy="744855"/>
        </a:xfrm>
        <a:prstGeom prst="rect">
          <a:avLst/>
        </a:prstGeom>
      </xdr:spPr>
    </xdr:pic>
  </etc:cellImage>
  <etc:cellImage>
    <xdr:pic>
      <xdr:nvPicPr>
        <xdr:cNvPr id="15" name="ID_4AF8725B8EEA4C8CBCA67E4C44B46518" descr="60d6233c-9e62-4f9a-a25c-c14391c0dcd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830185" y="1212850"/>
          <a:ext cx="752475" cy="764540"/>
        </a:xfrm>
        <a:prstGeom prst="rect">
          <a:avLst/>
        </a:prstGeom>
      </xdr:spPr>
    </xdr:pic>
  </etc:cellImage>
  <etc:cellImage>
    <xdr:pic>
      <xdr:nvPicPr>
        <xdr:cNvPr id="16" name="ID_56BA5CD00FDE42079F3BC0DEC5E9EE98" descr="6590904e-b3d1-42d6-a331-207f3640988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901305" y="5309870"/>
          <a:ext cx="759460" cy="760730"/>
        </a:xfrm>
        <a:prstGeom prst="rect">
          <a:avLst/>
        </a:prstGeom>
      </xdr:spPr>
    </xdr:pic>
  </etc:cellImage>
  <etc:cellImage>
    <xdr:pic>
      <xdr:nvPicPr>
        <xdr:cNvPr id="17" name="ID_7E94BAC77A3B48BDB939D22F5101BC51" descr="45ec5219-41e3-4233-94f5-2fbf9703713f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30820" y="4516755"/>
          <a:ext cx="811530" cy="775970"/>
        </a:xfrm>
        <a:prstGeom prst="rect">
          <a:avLst/>
        </a:prstGeom>
      </xdr:spPr>
    </xdr:pic>
  </etc:cellImage>
  <etc:cellImage>
    <xdr:pic>
      <xdr:nvPicPr>
        <xdr:cNvPr id="18" name="ID_6646F11E11CE481D988FA16876DFDF31" descr="74a99393-e053-4eb5-bd65-928727215f1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848600" y="8666480"/>
          <a:ext cx="725170" cy="725805"/>
        </a:xfrm>
        <a:prstGeom prst="rect">
          <a:avLst/>
        </a:prstGeom>
      </xdr:spPr>
    </xdr:pic>
  </etc:cellImage>
  <etc:cellImage>
    <xdr:pic>
      <xdr:nvPicPr>
        <xdr:cNvPr id="19" name="ID_62EFC8CBB5A64BDE909B62AE91DA5A47" descr="5376e63e-957e-41dd-9839-54017f11b60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893050" y="6994525"/>
          <a:ext cx="715010" cy="716280"/>
        </a:xfrm>
        <a:prstGeom prst="rect">
          <a:avLst/>
        </a:prstGeom>
      </xdr:spPr>
    </xdr:pic>
  </etc:cellImage>
  <etc:cellImage>
    <xdr:pic>
      <xdr:nvPicPr>
        <xdr:cNvPr id="20" name="ID_482ED326D78E405CBAEA90FA481F72B5" descr="3487dcb0-cd06-4532-936b-675300e75bc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917180" y="10422255"/>
          <a:ext cx="662305" cy="622935"/>
        </a:xfrm>
        <a:prstGeom prst="rect">
          <a:avLst/>
        </a:prstGeom>
      </xdr:spPr>
    </xdr:pic>
  </etc:cellImage>
  <etc:cellImage>
    <xdr:pic>
      <xdr:nvPicPr>
        <xdr:cNvPr id="21" name="ID_1E448499D88A42AF970FDBCB00ECF968" descr="a04c01e8-0534-482c-b5ef-bd433d85dcc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771765" y="9495155"/>
          <a:ext cx="896620" cy="731520"/>
        </a:xfrm>
        <a:prstGeom prst="rect">
          <a:avLst/>
        </a:prstGeom>
      </xdr:spPr>
    </xdr:pic>
  </etc:cellImage>
  <etc:cellImage>
    <xdr:pic>
      <xdr:nvPicPr>
        <xdr:cNvPr id="22" name="ID_BB799D2F5FC4471CAA43B1FE0B5C00E2" descr="f8fd8710-15b2-46e7-86da-a2176ad3b02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877175" y="11142980"/>
          <a:ext cx="717550" cy="715645"/>
        </a:xfrm>
        <a:prstGeom prst="rect">
          <a:avLst/>
        </a:prstGeom>
      </xdr:spPr>
    </xdr:pic>
  </etc:cellImage>
  <etc:cellImage>
    <xdr:pic>
      <xdr:nvPicPr>
        <xdr:cNvPr id="24" name="ID_8BD360C429704927957186FF25C01337" descr="435d9746-6d2a-46f7-96b0-89ad7797c16f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131810" y="11971655"/>
          <a:ext cx="584200" cy="674370"/>
        </a:xfrm>
        <a:prstGeom prst="rect">
          <a:avLst/>
        </a:prstGeom>
      </xdr:spPr>
    </xdr:pic>
  </etc:cellImage>
  <etc:cellImage>
    <xdr:pic>
      <xdr:nvPicPr>
        <xdr:cNvPr id="26" name="ID_F8B9B1D56BDC4904A24FFF2270515172" descr="aa87b846-c857-4988-afbf-1c58d516d09c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660640" y="14589125"/>
          <a:ext cx="1322705" cy="1168400"/>
        </a:xfrm>
        <a:prstGeom prst="rect">
          <a:avLst/>
        </a:prstGeom>
      </xdr:spPr>
    </xdr:pic>
  </etc:cellImage>
  <etc:cellImage>
    <xdr:pic>
      <xdr:nvPicPr>
        <xdr:cNvPr id="72" name="ID_55C4B6953108445D883E557854D89A0A" descr="75b6e860-b7dd-4f50-af8c-007f23dbeeaa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870825" y="34256980"/>
          <a:ext cx="782955" cy="709295"/>
        </a:xfrm>
        <a:prstGeom prst="rect">
          <a:avLst/>
        </a:prstGeom>
      </xdr:spPr>
    </xdr:pic>
  </etc:cellImage>
  <etc:cellImage>
    <xdr:pic>
      <xdr:nvPicPr>
        <xdr:cNvPr id="64" name="ID_75AD5D6A429D43669CB5F16841DDB019" descr="75b6e860-b7dd-4f50-af8c-007f23dbeeaa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853680" y="35080575"/>
          <a:ext cx="782955" cy="709295"/>
        </a:xfrm>
        <a:prstGeom prst="rect">
          <a:avLst/>
        </a:prstGeom>
      </xdr:spPr>
    </xdr:pic>
  </etc:cellImage>
  <etc:cellImage>
    <xdr:pic>
      <xdr:nvPicPr>
        <xdr:cNvPr id="79" name="ID_1FA9320C60414F49BADBDEFF97709C63" descr="a225176a147af45ec0bbbe0ad073c7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330315" y="5960110"/>
          <a:ext cx="1353820" cy="1276985"/>
        </a:xfrm>
        <a:prstGeom prst="rect">
          <a:avLst/>
        </a:prstGeom>
      </xdr:spPr>
    </xdr:pic>
  </etc:cellImage>
  <etc:cellImage>
    <xdr:pic>
      <xdr:nvPicPr>
        <xdr:cNvPr id="81" name="ID_54D5693965464640A64D35FE91448675" descr="e5918e148757058b7befb7ceb59927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223000" y="8138160"/>
          <a:ext cx="2244090" cy="2272030"/>
        </a:xfrm>
        <a:prstGeom prst="rect">
          <a:avLst/>
        </a:prstGeom>
      </xdr:spPr>
    </xdr:pic>
  </etc:cellImage>
  <etc:cellImage>
    <xdr:pic>
      <xdr:nvPicPr>
        <xdr:cNvPr id="80" name="ID_C6D181FC44EB42E7BC20A54CFFBF4BF5" descr="0d400ab877bfc4fe1eb196f95aa0cd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187440" y="8766175"/>
          <a:ext cx="2257425" cy="2286000"/>
        </a:xfrm>
        <a:prstGeom prst="rect">
          <a:avLst/>
        </a:prstGeom>
      </xdr:spPr>
    </xdr:pic>
  </etc:cellImage>
  <etc:cellImage>
    <xdr:pic>
      <xdr:nvPicPr>
        <xdr:cNvPr id="100" name="ID_93D31ED8C9F3421F84AAEC98B2FAEE15"/>
        <xdr:cNvPicPr>
          <a:picLocks noChangeAspect="1"/>
        </xdr:cNvPicPr>
      </xdr:nvPicPr>
      <xdr:blipFill>
        <a:blip r:embed="rId38"/>
        <a:srcRect l="10474" t="12862" r="11056" b="36327"/>
        <a:stretch>
          <a:fillRect/>
        </a:stretch>
      </xdr:blipFill>
      <xdr:spPr>
        <a:xfrm>
          <a:off x="7737475" y="511810"/>
          <a:ext cx="533400" cy="5518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FFEBF6E7D62E430D841154467F7489F1" descr="1864a6961699a5d3f6ed8a04b2b8abb"/>
        <xdr:cNvPicPr>
          <a:picLocks noChangeAspect="1"/>
        </xdr:cNvPicPr>
      </xdr:nvPicPr>
      <xdr:blipFill>
        <a:blip r:embed="rId39"/>
        <a:srcRect l="10272" t="13084" r="10448" b="32856"/>
        <a:stretch>
          <a:fillRect/>
        </a:stretch>
      </xdr:blipFill>
      <xdr:spPr>
        <a:xfrm>
          <a:off x="7790815" y="1211580"/>
          <a:ext cx="505460" cy="545465"/>
        </a:xfrm>
        <a:prstGeom prst="rect">
          <a:avLst/>
        </a:prstGeom>
      </xdr:spPr>
    </xdr:pic>
  </etc:cellImage>
  <etc:cellImage>
    <xdr:pic>
      <xdr:nvPicPr>
        <xdr:cNvPr id="105" name="ID_AAF6AE1D482241088322F8427D00EC22" descr="upload_post_object_v2_2594121545"/>
        <xdr:cNvPicPr/>
      </xdr:nvPicPr>
      <xdr:blipFill>
        <a:blip r:embed="rId40"/>
        <a:srcRect/>
        <a:stretch>
          <a:fillRect/>
        </a:stretch>
      </xdr:blipFill>
      <xdr:spPr>
        <a:xfrm>
          <a:off x="0" y="0"/>
          <a:ext cx="9144000" cy="5339080"/>
        </a:xfrm>
        <a:prstGeom prst="rect">
          <a:avLst/>
        </a:prstGeom>
        <a:noFill/>
        <a:ln>
          <a:noFill/>
        </a:ln>
        <a:effectLst/>
      </xdr:spPr>
    </xdr:pic>
  </etc:cellImage>
  <etc:cellImage>
    <xdr:pic>
      <xdr:nvPicPr>
        <xdr:cNvPr id="2" name="ID_992B9D4A194A47088783FA9B1B60AFA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719060" y="3494405"/>
          <a:ext cx="596265" cy="534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E56848F5C4AF44B2ABCD455749165ED2" descr="8ac010a41ccdd52749936f9e68b28f2"/>
        <xdr:cNvPicPr>
          <a:picLocks noChangeAspect="1"/>
        </xdr:cNvPicPr>
      </xdr:nvPicPr>
      <xdr:blipFill>
        <a:blip r:embed="rId42"/>
        <a:srcRect l="8472" t="13784" r="10407" b="36759"/>
        <a:stretch>
          <a:fillRect/>
        </a:stretch>
      </xdr:blipFill>
      <xdr:spPr>
        <a:xfrm>
          <a:off x="7805420" y="9124950"/>
          <a:ext cx="462915" cy="450850"/>
        </a:xfrm>
        <a:prstGeom prst="rect">
          <a:avLst/>
        </a:prstGeom>
      </xdr:spPr>
    </xdr:pic>
  </etc:cellImage>
  <etc:cellImage>
    <xdr:pic>
      <xdr:nvPicPr>
        <xdr:cNvPr id="32" name="ID_7AC160E279064BFD85D7B068A7DC8DD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802880" y="2310765"/>
          <a:ext cx="483235" cy="478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AADDDA008BFD4B20982310043AF2238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741920" y="4155440"/>
          <a:ext cx="572135" cy="541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0A1D0B16FC194919912847C1E3EBC67E" descr="163b24d1c8533ad8d4c403a75c8f993"/>
        <xdr:cNvPicPr>
          <a:picLocks noChangeAspect="1"/>
        </xdr:cNvPicPr>
      </xdr:nvPicPr>
      <xdr:blipFill>
        <a:blip r:embed="rId45"/>
        <a:srcRect l="10198" t="13462" r="9856" b="36301"/>
        <a:stretch>
          <a:fillRect/>
        </a:stretch>
      </xdr:blipFill>
      <xdr:spPr>
        <a:xfrm>
          <a:off x="7731760" y="9669145"/>
          <a:ext cx="543560" cy="539115"/>
        </a:xfrm>
        <a:prstGeom prst="rect">
          <a:avLst/>
        </a:prstGeom>
      </xdr:spPr>
    </xdr:pic>
  </etc:cellImage>
  <etc:cellImage>
    <xdr:pic>
      <xdr:nvPicPr>
        <xdr:cNvPr id="38" name="ID_FEF9B7D6F79A4972BDCB457D0FEB7B67" descr="176c7015bbf130e4e41a9d3300b6acf"/>
        <xdr:cNvPicPr>
          <a:picLocks noChangeAspect="1"/>
        </xdr:cNvPicPr>
      </xdr:nvPicPr>
      <xdr:blipFill>
        <a:blip r:embed="rId46"/>
        <a:srcRect t="29504" b="26387"/>
        <a:stretch>
          <a:fillRect/>
        </a:stretch>
      </xdr:blipFill>
      <xdr:spPr>
        <a:xfrm>
          <a:off x="7757795" y="10905490"/>
          <a:ext cx="455930" cy="448310"/>
        </a:xfrm>
        <a:prstGeom prst="rect">
          <a:avLst/>
        </a:prstGeom>
      </xdr:spPr>
    </xdr:pic>
  </etc:cellImage>
  <etc:cellImage>
    <xdr:pic>
      <xdr:nvPicPr>
        <xdr:cNvPr id="40" name="ID_69720480D2B74E20B6EBF603A5FDD641"/>
        <xdr:cNvPicPr>
          <a:picLocks noChangeAspect="1"/>
        </xdr:cNvPicPr>
      </xdr:nvPicPr>
      <xdr:blipFill>
        <a:blip r:embed="rId47" r:link="rId48"/>
        <a:stretch>
          <a:fillRect/>
        </a:stretch>
      </xdr:blipFill>
      <xdr:spPr>
        <a:xfrm>
          <a:off x="7795260" y="6875780"/>
          <a:ext cx="429260" cy="4432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188279426B52446F93BE0AD795296F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810500" y="6407150"/>
          <a:ext cx="528320" cy="529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111092A39D2C4654A00661321BFD3FC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772400" y="6943725"/>
          <a:ext cx="491490" cy="488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9530960B72224B04BA9C23B079153D8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703820" y="7500620"/>
          <a:ext cx="598170" cy="59944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<sst xmlns="http://schemas.openxmlformats.org/spreadsheetml/2006/main" count="346" uniqueCount="171">
  <si>
    <t>二二五团中学秋季学期“办公物品、耗材”采购清单（一）</t>
  </si>
  <si>
    <t>序号</t>
  </si>
  <si>
    <t>物品名称</t>
  </si>
  <si>
    <t>品牌</t>
  </si>
  <si>
    <t>规格型号</t>
  </si>
  <si>
    <t>单位</t>
  </si>
  <si>
    <t>数量</t>
  </si>
  <si>
    <t>单价</t>
  </si>
  <si>
    <t>总价</t>
  </si>
  <si>
    <t>备注</t>
  </si>
  <si>
    <t>食堂</t>
  </si>
  <si>
    <t>三联打印纸</t>
  </si>
  <si>
    <t>刚果河</t>
  </si>
  <si>
    <t>三联</t>
  </si>
  <si>
    <t>箱</t>
  </si>
  <si>
    <t>ST</t>
  </si>
  <si>
    <t>三联打印机丝带</t>
  </si>
  <si>
    <t>EPSON   LQ615-K11</t>
  </si>
  <si>
    <t>盒</t>
  </si>
  <si>
    <t>套</t>
  </si>
  <si>
    <t>中性笔</t>
  </si>
  <si>
    <t>得力子弹头</t>
  </si>
  <si>
    <t>M7400pro打印机的碳粉</t>
  </si>
  <si>
    <t>M7400pro</t>
  </si>
  <si>
    <t>M7400pro打印机硒鼓</t>
  </si>
  <si>
    <t>回形针</t>
  </si>
  <si>
    <t>得力</t>
  </si>
  <si>
    <t>板（一班10盒）</t>
  </si>
  <si>
    <t>板</t>
  </si>
  <si>
    <t>彩色长尾夹</t>
  </si>
  <si>
    <t>54.5mm</t>
  </si>
  <si>
    <t>41mm</t>
  </si>
  <si>
    <t>15mm</t>
  </si>
  <si>
    <t>19mm</t>
  </si>
  <si>
    <t>彩色纸</t>
  </si>
  <si>
    <t>包</t>
  </si>
  <si>
    <t>卡纸</t>
  </si>
  <si>
    <t>A4纸</t>
  </si>
  <si>
    <t>抽纸</t>
  </si>
  <si>
    <t>提</t>
  </si>
  <si>
    <t>打印机碳粉</t>
  </si>
  <si>
    <t>京瓷</t>
  </si>
  <si>
    <t>M1025D</t>
  </si>
  <si>
    <t>个</t>
  </si>
  <si>
    <t>WX</t>
  </si>
  <si>
    <t>一体式碳带</t>
  </si>
  <si>
    <t>德佟</t>
  </si>
  <si>
    <t>DT-280</t>
  </si>
  <si>
    <t>固定资产管理工作贴标签用</t>
  </si>
  <si>
    <t>固体胶</t>
  </si>
  <si>
    <t>盒（12支）</t>
  </si>
  <si>
    <t>SS</t>
  </si>
  <si>
    <t>宽带塑料胶带</t>
  </si>
  <si>
    <t>卷</t>
  </si>
  <si>
    <t>计算器</t>
  </si>
  <si>
    <t>晨光</t>
  </si>
  <si>
    <t>台</t>
  </si>
  <si>
    <t>CW</t>
  </si>
  <si>
    <t>鼠标垫</t>
  </si>
  <si>
    <t>张</t>
  </si>
  <si>
    <t>黑色签字笔</t>
  </si>
  <si>
    <t>彩色长尾票夹</t>
  </si>
  <si>
    <t>51mm</t>
  </si>
  <si>
    <t>桶</t>
  </si>
  <si>
    <t>订书机</t>
  </si>
  <si>
    <t>光盘</t>
  </si>
  <si>
    <t>联想</t>
  </si>
  <si>
    <t>USB扩接器</t>
  </si>
  <si>
    <t>铆管</t>
  </si>
  <si>
    <t>3#</t>
  </si>
  <si>
    <t>ZW</t>
  </si>
  <si>
    <t>惠普</t>
  </si>
  <si>
    <t>Color LaserJetProMFP M479fdw</t>
  </si>
  <si>
    <t>碳粉</t>
  </si>
  <si>
    <t>A4打印纸</t>
  </si>
  <si>
    <t>A4</t>
  </si>
  <si>
    <t>高粘度</t>
  </si>
  <si>
    <t>80mm</t>
  </si>
  <si>
    <t>宽胶带</t>
  </si>
  <si>
    <t>ZZ</t>
  </si>
  <si>
    <t>剪刀</t>
  </si>
  <si>
    <t>双面胶</t>
  </si>
  <si>
    <t>万能双面胶</t>
  </si>
  <si>
    <t>3厘米</t>
  </si>
  <si>
    <t>档案盒</t>
  </si>
  <si>
    <t>35mm</t>
  </si>
  <si>
    <t>55mm</t>
  </si>
  <si>
    <t>100mm</t>
  </si>
  <si>
    <t>档案袋</t>
  </si>
  <si>
    <t>赞航</t>
  </si>
  <si>
    <t>dad887/牛皮纸</t>
  </si>
  <si>
    <t>京瓷打印机墨粉盒</t>
  </si>
  <si>
    <t>TK-163/ECOSYS P2035d</t>
  </si>
  <si>
    <t>京瓷打印机硒鼓</t>
  </si>
  <si>
    <t>DY</t>
  </si>
  <si>
    <t>A3打印纸</t>
  </si>
  <si>
    <t>桶装全金属；1桶200枚</t>
  </si>
  <si>
    <t>小号燕尾夹</t>
  </si>
  <si>
    <t>彩色；15mm；1桶60个</t>
  </si>
  <si>
    <t>A4小号荣誉奖状</t>
  </si>
  <si>
    <t>别针</t>
  </si>
  <si>
    <t>长3.5cm 粗约0.9cm；1盒200只</t>
  </si>
  <si>
    <t>裁纸刀</t>
  </si>
  <si>
    <t>B4</t>
  </si>
  <si>
    <t>透明大胶带</t>
  </si>
  <si>
    <t>宽45mm；长30码</t>
  </si>
  <si>
    <t>黑色记号笔</t>
  </si>
  <si>
    <t>只</t>
  </si>
  <si>
    <t>8g一支；一盒12支</t>
  </si>
  <si>
    <t>蓝色档案盒</t>
  </si>
  <si>
    <t>3.5CM宽</t>
  </si>
  <si>
    <t>7.5CM宽</t>
  </si>
  <si>
    <t>红色档案盒</t>
  </si>
  <si>
    <t>3号国旗</t>
  </si>
  <si>
    <t>面</t>
  </si>
  <si>
    <t>班主任工作手册</t>
  </si>
  <si>
    <t>16开</t>
  </si>
  <si>
    <t>本</t>
  </si>
  <si>
    <t>联想2405D鼓架</t>
  </si>
  <si>
    <t>联想2405D硒鼓</t>
  </si>
  <si>
    <t>联想2405D、2405碳粉</t>
  </si>
  <si>
    <t>A4红色双面打印纸</t>
  </si>
  <si>
    <t>软纸</t>
  </si>
  <si>
    <t>一包100张</t>
  </si>
  <si>
    <t>图钉</t>
  </si>
  <si>
    <t>盒一盒100颗</t>
  </si>
  <si>
    <t>12色彩色硬卡纸A4</t>
  </si>
  <si>
    <t>1包50张</t>
  </si>
  <si>
    <t>12色彩色软卡纸A4</t>
  </si>
  <si>
    <t>1包100张</t>
  </si>
  <si>
    <t>5号充电电池</t>
  </si>
  <si>
    <t>公牛</t>
  </si>
  <si>
    <t>8粒电池+4槽公牛充电器</t>
  </si>
  <si>
    <t>JX</t>
  </si>
  <si>
    <t>夹纸板</t>
  </si>
  <si>
    <t>10个装A4平板夹</t>
  </si>
  <si>
    <t>粘钩</t>
  </si>
  <si>
    <t>304精钢枪灰8个装+4胶水
（掉落包赔）</t>
  </si>
  <si>
    <t>A4打印复印纸</t>
  </si>
  <si>
    <t>得力 爱琴海</t>
  </si>
  <si>
    <t>得力爱琴海A4/70g/500张/包/8包每箱</t>
  </si>
  <si>
    <t>A3打印复印纸</t>
  </si>
  <si>
    <t xml:space="preserve">得力 </t>
  </si>
  <si>
    <t>A3/80g/4包（2000张）/箱</t>
  </si>
  <si>
    <t>S-8113C（sv速印机油墨）</t>
  </si>
  <si>
    <t>SV型速印机油墨</t>
  </si>
  <si>
    <t>S-8113C 每箱5盒10管</t>
  </si>
  <si>
    <t>Gestetner（基士得耶） GS3045c彩印机
原装黑色套鼓组件</t>
  </si>
  <si>
    <t>Gestetner GS3045c</t>
  </si>
  <si>
    <t>Ricoh/理光  原装黑色硒鼓组件</t>
  </si>
  <si>
    <t>Gestetner（基士得耶） GS3045c彩印机黑色粉盒组件</t>
  </si>
  <si>
    <t>巨威</t>
  </si>
  <si>
    <t xml:space="preserve">
GS3045C/GS3160C 黑色 33000页</t>
  </si>
  <si>
    <t>Gestetner（基士得耶） GS3045c彩印机四色粉盒组件</t>
  </si>
  <si>
    <t xml:space="preserve">
GS3045C/GS3160C  碳粉四色一套</t>
  </si>
  <si>
    <t>京瓷TASKalfa2010碳粉盒</t>
  </si>
  <si>
    <t>京瓷TASKalfa2010/TK-4128</t>
  </si>
  <si>
    <t>京瓷TASKalfa2010成像鼓套件</t>
  </si>
  <si>
    <t>京瓷TASKalfa2010/MK-4105</t>
  </si>
  <si>
    <t>京瓷TASKalfa2010显影器</t>
  </si>
  <si>
    <t>京瓷DV-4105显影器</t>
  </si>
  <si>
    <t>5号电池+7号电池</t>
  </si>
  <si>
    <t>南孚</t>
  </si>
  <si>
    <t>南孚/40粒每盒（5号24粒，7号16粒）</t>
  </si>
  <si>
    <t>USB延长线</t>
  </si>
  <si>
    <t>0.2m  usb-A接口</t>
  </si>
  <si>
    <t>根</t>
  </si>
  <si>
    <t>A4背胶照片纸</t>
  </si>
  <si>
    <r>
      <rPr>
        <sz val="11"/>
        <rFont val="宋体"/>
        <charset val="134"/>
      </rPr>
      <t>Deli/</t>
    </r>
    <r>
      <rPr>
        <sz val="11"/>
        <color rgb="FF11192D"/>
        <rFont val="宋体"/>
        <charset val="134"/>
      </rPr>
      <t>得力</t>
    </r>
    <r>
      <rPr>
        <sz val="11"/>
        <color rgb="FF11192D"/>
        <rFont val="PingFangSC-Medium"/>
        <charset val="134"/>
      </rPr>
      <t xml:space="preserve"> A4</t>
    </r>
    <r>
      <rPr>
        <sz val="11"/>
        <color rgb="FF11192D"/>
        <rFont val="宋体"/>
        <charset val="134"/>
      </rPr>
      <t>背胶相片纸</t>
    </r>
    <r>
      <rPr>
        <sz val="11"/>
        <color rgb="FF11192D"/>
        <rFont val="PingFangSC-Medium"/>
        <charset val="134"/>
      </rPr>
      <t xml:space="preserve"> 50</t>
    </r>
    <r>
      <rPr>
        <sz val="11"/>
        <color rgb="FF11192D"/>
        <rFont val="宋体"/>
        <charset val="134"/>
      </rPr>
      <t>张</t>
    </r>
    <r>
      <rPr>
        <sz val="11"/>
        <color rgb="FF11192D"/>
        <rFont val="PingFangSC-Medium"/>
        <charset val="134"/>
      </rPr>
      <t>/</t>
    </r>
    <r>
      <rPr>
        <sz val="11"/>
        <color rgb="FF11192D"/>
        <rFont val="宋体"/>
        <charset val="134"/>
      </rPr>
      <t>包</t>
    </r>
  </si>
  <si>
    <t>A4双面高光照片纸</t>
  </si>
  <si>
    <r>
      <rPr>
        <sz val="11"/>
        <rFont val="宋体"/>
        <charset val="134"/>
      </rPr>
      <t>Deli/</t>
    </r>
    <r>
      <rPr>
        <sz val="11"/>
        <color rgb="FF11192D"/>
        <rFont val="宋体"/>
        <charset val="134"/>
      </rPr>
      <t>得力</t>
    </r>
    <r>
      <rPr>
        <sz val="11"/>
        <color rgb="FF11192D"/>
        <rFont val="PingFangSC-Medium"/>
        <charset val="134"/>
      </rPr>
      <t xml:space="preserve"> A4</t>
    </r>
    <r>
      <rPr>
        <sz val="11"/>
        <color rgb="FF11192D"/>
        <rFont val="宋体"/>
        <charset val="134"/>
      </rPr>
      <t>双面高光相片纸</t>
    </r>
    <r>
      <rPr>
        <sz val="11"/>
        <color rgb="FF11192D"/>
        <rFont val="PingFangSC-Medium"/>
        <charset val="134"/>
      </rPr>
      <t xml:space="preserve"> 50</t>
    </r>
    <r>
      <rPr>
        <sz val="11"/>
        <color rgb="FF11192D"/>
        <rFont val="宋体"/>
        <charset val="134"/>
      </rPr>
      <t>张</t>
    </r>
    <r>
      <rPr>
        <sz val="11"/>
        <color rgb="FF11192D"/>
        <rFont val="PingFangSC-Medium"/>
        <charset val="134"/>
      </rPr>
      <t>/</t>
    </r>
    <r>
      <rPr>
        <sz val="11"/>
        <color rgb="FF11192D"/>
        <rFont val="宋体"/>
        <charset val="134"/>
      </rPr>
      <t>包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</si>
</sst>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</font>
    <font>
      <sz val="16"/>
      <name val="方正小标宋简体"/>
      <charset val="134"/>
    </font>
    <font>
      <sz val="11"/>
      <name val="黑体"/>
      <charset val="134"/>
    </font>
    <font>
      <sz val="11"/>
      <name val="仿宋_GB2312"/>
      <charset val="134"/>
    </font>
    <font>
      <sz val="11"/>
      <color rgb="FF800080"/>
      <name val="宋体"/>
      <charset val="0"/>
      <scheme val="minor"/>
    </font>
    <font>
      <sz val="11"/>
      <name val="宋体"/>
      <charset val="134"/>
      <scheme val="minor"/>
    </font>
    <font>
      <sz val="11"/>
      <color theme="1"/>
      <name val="宋体"/>
      <charset val="134"/>
    </font>
    <font>
      <sz val="11"/>
      <color theme="1"/>
      <name val="仿宋_GB2312"/>
      <charset val="134"/>
    </font>
    <font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11192D"/>
      <name val="宋体"/>
      <charset val="134"/>
    </font>
    <font>
      <sz val="11"/>
      <color rgb="FF11192D"/>
      <name val="PingFangSC-Medium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0" fillId="4" borderId="6" applyNumberFormat="0" applyAlignment="0" applyProtection="0">
      <alignment vertical="center"/>
    </xf>
    <xf numFmtId="0" fontId="21" fillId="5" borderId="8" applyNumberFormat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0" xfId="0" applyFo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0" fillId="0" borderId="0" xfId="0" applyFont="1" applyFill="1">
      <alignment vertical="center"/>
    </xf>
    <xf numFmtId="0" fontId="0" fillId="0" borderId="0" xfId="0" applyFont="1" applyFill="1" applyAlignment="1">
      <alignment vertical="center"/>
    </xf>
    <xf numFmtId="0" fontId="0" fillId="0" borderId="0" xfId="0" applyFont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 wrapText="1"/>
    </xf>
    <xf numFmtId="0" fontId="5" fillId="0" borderId="2" xfId="6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vertical="center"/>
    </xf>
    <xf numFmtId="0" fontId="3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vertical="center" wrapText="1"/>
    </xf>
    <xf numFmtId="0" fontId="7" fillId="0" borderId="2" xfId="0" applyFont="1" applyFill="1" applyBorder="1" applyAlignment="1">
      <alignment vertical="center" wrapText="1"/>
    </xf>
    <xf numFmtId="0" fontId="8" fillId="0" borderId="2" xfId="0" applyFont="1" applyFill="1" applyBorder="1" applyAlignment="1">
      <alignment vertical="center" wrapText="1"/>
    </xf>
    <xf numFmtId="0" fontId="0" fillId="0" borderId="2" xfId="0" applyFont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 wrapText="1"/>
    </xf>
    <xf numFmtId="0" fontId="9" fillId="0" borderId="2" xfId="0" applyFont="1" applyFill="1" applyBorder="1" applyAlignment="1">
      <alignment horizontal="center" vertical="center" wrapText="1"/>
    </xf>
    <xf numFmtId="0" fontId="0" fillId="0" borderId="2" xfId="0" applyFont="1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1" Type="http://schemas.openxmlformats.org/officeDocument/2006/relationships/image" Target="media/image50.png"/><Relationship Id="rId50" Type="http://schemas.openxmlformats.org/officeDocument/2006/relationships/image" Target="media/image49.png"/><Relationship Id="rId5" Type="http://schemas.openxmlformats.org/officeDocument/2006/relationships/image" Target="media/image5.jpeg"/><Relationship Id="rId49" Type="http://schemas.openxmlformats.org/officeDocument/2006/relationships/image" Target="media/image48.png"/><Relationship Id="rId48" Type="http://schemas.openxmlformats.org/officeDocument/2006/relationships/image" Target="NULL" TargetMode="External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jpe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82"/>
  <sheetViews>
    <sheetView tabSelected="1" zoomScale="115" zoomScaleNormal="115" topLeftCell="A65" workbookViewId="0">
      <selection activeCell="K72" sqref="K72"/>
    </sheetView>
  </sheetViews>
  <sheetFormatPr defaultColWidth="9" defaultRowHeight="13.5"/>
  <cols>
    <col min="1" max="1" width="9" style="1"/>
    <col min="2" max="2" width="21.7083333333333" style="1" customWidth="1"/>
    <col min="3" max="3" width="17" style="1" customWidth="1"/>
    <col min="4" max="4" width="25.875" style="5" customWidth="1"/>
    <col min="5" max="8" width="9" style="1"/>
    <col min="9" max="9" width="19.375" style="1" customWidth="1"/>
    <col min="10" max="10" width="9" style="5"/>
    <col min="11" max="16384" width="9" style="1"/>
  </cols>
  <sheetData>
    <row r="1" ht="27" customHeight="1" spans="1:10">
      <c r="A1" s="6" t="s">
        <v>0</v>
      </c>
      <c r="B1" s="7"/>
      <c r="C1" s="7"/>
      <c r="D1" s="7"/>
      <c r="E1" s="7"/>
      <c r="F1" s="7"/>
      <c r="G1" s="7"/>
      <c r="H1" s="7"/>
      <c r="I1" s="7"/>
      <c r="J1" s="7"/>
    </row>
    <row r="2" s="1" customFormat="1" ht="50" customHeight="1" spans="1:10">
      <c r="A2" s="8" t="s">
        <v>1</v>
      </c>
      <c r="B2" s="8" t="s">
        <v>2</v>
      </c>
      <c r="C2" s="8" t="s">
        <v>3</v>
      </c>
      <c r="D2" s="9" t="s">
        <v>4</v>
      </c>
      <c r="E2" s="8" t="s">
        <v>5</v>
      </c>
      <c r="F2" s="8" t="s">
        <v>6</v>
      </c>
      <c r="G2" s="8" t="s">
        <v>7</v>
      </c>
      <c r="H2" s="8" t="s">
        <v>8</v>
      </c>
      <c r="I2" s="8" t="s">
        <v>9</v>
      </c>
      <c r="J2" s="18" t="s">
        <v>10</v>
      </c>
    </row>
    <row r="3" s="2" customFormat="1" ht="35" customHeight="1" spans="1:10">
      <c r="A3" s="10">
        <v>1</v>
      </c>
      <c r="B3" s="11" t="s">
        <v>11</v>
      </c>
      <c r="C3" s="11" t="s">
        <v>12</v>
      </c>
      <c r="D3" s="11" t="s">
        <v>13</v>
      </c>
      <c r="E3" s="11" t="s">
        <v>14</v>
      </c>
      <c r="F3" s="11">
        <v>10</v>
      </c>
      <c r="G3" s="11"/>
      <c r="H3" s="12"/>
      <c r="I3" s="10" t="str">
        <f>_xlfn.DISPIMG("ID_0EE34C39CFBE4F3497BB3353083B24D0",1)</f>
        <v>=DISPIMG("ID_0EE34C39CFBE4F3497BB3353083B24D0",1)</v>
      </c>
      <c r="J3" s="19" t="s">
        <v>15</v>
      </c>
    </row>
    <row r="4" s="2" customFormat="1" ht="35" customHeight="1" spans="1:10">
      <c r="A4" s="10">
        <v>2</v>
      </c>
      <c r="B4" s="11" t="s">
        <v>16</v>
      </c>
      <c r="C4" s="11" t="s">
        <v>17</v>
      </c>
      <c r="D4" s="11"/>
      <c r="E4" s="11" t="s">
        <v>18</v>
      </c>
      <c r="F4" s="11">
        <v>20</v>
      </c>
      <c r="G4" s="11"/>
      <c r="H4" s="12"/>
      <c r="I4" s="10"/>
      <c r="J4" s="19" t="s">
        <v>15</v>
      </c>
    </row>
    <row r="5" s="2" customFormat="1" ht="35" customHeight="1" spans="1:10">
      <c r="A5" s="10">
        <v>3</v>
      </c>
      <c r="B5" s="11" t="s">
        <v>16</v>
      </c>
      <c r="C5" s="11" t="s">
        <v>17</v>
      </c>
      <c r="D5" s="11"/>
      <c r="E5" s="11" t="s">
        <v>19</v>
      </c>
      <c r="F5" s="11">
        <v>5</v>
      </c>
      <c r="G5" s="11"/>
      <c r="H5" s="12"/>
      <c r="I5" s="10"/>
      <c r="J5" s="19" t="s">
        <v>15</v>
      </c>
    </row>
    <row r="6" s="2" customFormat="1" ht="35" customHeight="1" spans="1:10">
      <c r="A6" s="10">
        <v>4</v>
      </c>
      <c r="B6" s="10" t="s">
        <v>20</v>
      </c>
      <c r="C6" s="11" t="s">
        <v>21</v>
      </c>
      <c r="D6" s="11"/>
      <c r="E6" s="11" t="s">
        <v>18</v>
      </c>
      <c r="F6" s="11">
        <v>5</v>
      </c>
      <c r="G6" s="11"/>
      <c r="H6" s="12"/>
      <c r="I6" s="10"/>
      <c r="J6" s="19" t="s">
        <v>15</v>
      </c>
    </row>
    <row r="7" s="2" customFormat="1" ht="35" customHeight="1" spans="1:10">
      <c r="A7" s="10">
        <v>5</v>
      </c>
      <c r="B7" s="11" t="s">
        <v>22</v>
      </c>
      <c r="C7" s="11"/>
      <c r="D7" s="10" t="s">
        <v>23</v>
      </c>
      <c r="E7" s="11" t="s">
        <v>18</v>
      </c>
      <c r="F7" s="11">
        <v>8</v>
      </c>
      <c r="G7" s="11"/>
      <c r="H7" s="12"/>
      <c r="I7" s="10"/>
      <c r="J7" s="19" t="s">
        <v>15</v>
      </c>
    </row>
    <row r="8" s="2" customFormat="1" ht="35" customHeight="1" spans="1:10">
      <c r="A8" s="10">
        <v>6</v>
      </c>
      <c r="B8" s="10" t="s">
        <v>24</v>
      </c>
      <c r="C8" s="11"/>
      <c r="D8" s="11"/>
      <c r="E8" s="11" t="s">
        <v>19</v>
      </c>
      <c r="F8" s="11">
        <v>1</v>
      </c>
      <c r="G8" s="11"/>
      <c r="H8" s="12"/>
      <c r="I8" s="10"/>
      <c r="J8" s="19" t="s">
        <v>15</v>
      </c>
    </row>
    <row r="9" s="2" customFormat="1" ht="35" customHeight="1" spans="1:10">
      <c r="A9" s="10">
        <v>7</v>
      </c>
      <c r="B9" s="10" t="s">
        <v>25</v>
      </c>
      <c r="C9" s="11" t="s">
        <v>26</v>
      </c>
      <c r="D9" s="11" t="s">
        <v>27</v>
      </c>
      <c r="E9" s="11" t="s">
        <v>28</v>
      </c>
      <c r="F9" s="11">
        <v>1</v>
      </c>
      <c r="G9" s="11"/>
      <c r="H9" s="12"/>
      <c r="I9" s="10" t="str">
        <f>_xlfn.DISPIMG("ID_91537C469D03402E8509DAF7C60FA305",1)</f>
        <v>=DISPIMG("ID_91537C469D03402E8509DAF7C60FA305",1)</v>
      </c>
      <c r="J9" s="19" t="s">
        <v>15</v>
      </c>
    </row>
    <row r="10" s="2" customFormat="1" ht="35" customHeight="1" spans="1:10">
      <c r="A10" s="10">
        <v>8</v>
      </c>
      <c r="B10" s="10" t="s">
        <v>29</v>
      </c>
      <c r="C10" s="11"/>
      <c r="D10" s="11" t="s">
        <v>30</v>
      </c>
      <c r="E10" s="11" t="s">
        <v>18</v>
      </c>
      <c r="F10" s="11">
        <v>5</v>
      </c>
      <c r="G10" s="11"/>
      <c r="H10" s="12"/>
      <c r="I10" s="10"/>
      <c r="J10" s="19" t="s">
        <v>15</v>
      </c>
    </row>
    <row r="11" s="2" customFormat="1" ht="35" customHeight="1" spans="1:10">
      <c r="A11" s="10">
        <v>9</v>
      </c>
      <c r="B11" s="10" t="s">
        <v>29</v>
      </c>
      <c r="C11" s="11"/>
      <c r="D11" s="11" t="s">
        <v>31</v>
      </c>
      <c r="E11" s="11" t="s">
        <v>18</v>
      </c>
      <c r="F11" s="11">
        <v>8</v>
      </c>
      <c r="G11" s="11"/>
      <c r="H11" s="12"/>
      <c r="I11" s="10"/>
      <c r="J11" s="19" t="s">
        <v>15</v>
      </c>
    </row>
    <row r="12" s="2" customFormat="1" ht="35" customHeight="1" spans="1:10">
      <c r="A12" s="10">
        <v>10</v>
      </c>
      <c r="B12" s="10" t="s">
        <v>29</v>
      </c>
      <c r="C12" s="11"/>
      <c r="D12" s="11" t="s">
        <v>32</v>
      </c>
      <c r="E12" s="11" t="s">
        <v>18</v>
      </c>
      <c r="F12" s="11">
        <v>10</v>
      </c>
      <c r="G12" s="11"/>
      <c r="H12" s="12"/>
      <c r="I12" s="10"/>
      <c r="J12" s="19" t="s">
        <v>15</v>
      </c>
    </row>
    <row r="13" s="2" customFormat="1" ht="35" customHeight="1" spans="1:10">
      <c r="A13" s="10">
        <v>11</v>
      </c>
      <c r="B13" s="10" t="s">
        <v>29</v>
      </c>
      <c r="C13" s="11"/>
      <c r="D13" s="11" t="s">
        <v>33</v>
      </c>
      <c r="E13" s="11" t="s">
        <v>18</v>
      </c>
      <c r="F13" s="11">
        <v>5</v>
      </c>
      <c r="G13" s="11"/>
      <c r="H13" s="12"/>
      <c r="I13" s="10"/>
      <c r="J13" s="19" t="s">
        <v>15</v>
      </c>
    </row>
    <row r="14" s="2" customFormat="1" ht="35" customHeight="1" spans="1:10">
      <c r="A14" s="10">
        <v>12</v>
      </c>
      <c r="B14" s="10" t="s">
        <v>34</v>
      </c>
      <c r="C14" s="10"/>
      <c r="D14" s="10"/>
      <c r="E14" s="10" t="s">
        <v>35</v>
      </c>
      <c r="F14" s="10">
        <v>2</v>
      </c>
      <c r="G14" s="10"/>
      <c r="H14" s="12"/>
      <c r="I14" s="10"/>
      <c r="J14" s="19" t="s">
        <v>15</v>
      </c>
    </row>
    <row r="15" s="2" customFormat="1" ht="35" customHeight="1" spans="1:10">
      <c r="A15" s="10">
        <v>13</v>
      </c>
      <c r="B15" s="10" t="s">
        <v>36</v>
      </c>
      <c r="C15" s="10"/>
      <c r="D15" s="10"/>
      <c r="E15" s="10" t="s">
        <v>35</v>
      </c>
      <c r="F15" s="10">
        <v>3</v>
      </c>
      <c r="G15" s="10"/>
      <c r="H15" s="12"/>
      <c r="I15" s="10"/>
      <c r="J15" s="19" t="s">
        <v>15</v>
      </c>
    </row>
    <row r="16" s="2" customFormat="1" ht="35" customHeight="1" spans="1:10">
      <c r="A16" s="10">
        <v>14</v>
      </c>
      <c r="B16" s="10" t="s">
        <v>37</v>
      </c>
      <c r="C16" s="10"/>
      <c r="D16" s="10"/>
      <c r="E16" s="10" t="s">
        <v>14</v>
      </c>
      <c r="F16" s="10">
        <v>5</v>
      </c>
      <c r="G16" s="10"/>
      <c r="H16" s="12"/>
      <c r="I16" s="10"/>
      <c r="J16" s="19" t="s">
        <v>15</v>
      </c>
    </row>
    <row r="17" s="2" customFormat="1" ht="35" customHeight="1" spans="1:10">
      <c r="A17" s="10">
        <v>15</v>
      </c>
      <c r="B17" s="10" t="s">
        <v>38</v>
      </c>
      <c r="C17" s="10"/>
      <c r="D17" s="10"/>
      <c r="E17" s="10" t="s">
        <v>39</v>
      </c>
      <c r="F17" s="10">
        <v>5</v>
      </c>
      <c r="G17" s="10"/>
      <c r="H17" s="12"/>
      <c r="I17" s="10"/>
      <c r="J17" s="19" t="s">
        <v>15</v>
      </c>
    </row>
    <row r="18" s="3" customFormat="1" ht="35" customHeight="1" spans="1:10">
      <c r="A18" s="10">
        <v>16</v>
      </c>
      <c r="B18" s="10" t="s">
        <v>40</v>
      </c>
      <c r="C18" s="10" t="s">
        <v>41</v>
      </c>
      <c r="D18" s="10" t="s">
        <v>42</v>
      </c>
      <c r="E18" s="10" t="s">
        <v>43</v>
      </c>
      <c r="F18" s="10">
        <v>5</v>
      </c>
      <c r="G18" s="10"/>
      <c r="H18" s="10"/>
      <c r="I18" s="10" t="str">
        <f>_xlfn.DISPIMG("ID_F59F5A1F1A6B4933B8637E99192AB3E5",1)</f>
        <v>=DISPIMG("ID_F59F5A1F1A6B4933B8637E99192AB3E5",1)</v>
      </c>
      <c r="J18" s="10" t="s">
        <v>44</v>
      </c>
    </row>
    <row r="19" s="3" customFormat="1" ht="35" customHeight="1" spans="1:10">
      <c r="A19" s="10">
        <v>17</v>
      </c>
      <c r="B19" s="10" t="s">
        <v>45</v>
      </c>
      <c r="C19" s="10" t="s">
        <v>46</v>
      </c>
      <c r="D19" s="10" t="s">
        <v>47</v>
      </c>
      <c r="E19" s="10" t="s">
        <v>43</v>
      </c>
      <c r="F19" s="10">
        <v>3</v>
      </c>
      <c r="G19" s="10"/>
      <c r="H19" s="10"/>
      <c r="I19" s="10" t="s">
        <v>48</v>
      </c>
      <c r="J19" s="10" t="s">
        <v>44</v>
      </c>
    </row>
    <row r="20" s="2" customFormat="1" ht="35" customHeight="1" spans="1:11">
      <c r="A20" s="10">
        <v>18</v>
      </c>
      <c r="B20" s="10" t="s">
        <v>49</v>
      </c>
      <c r="C20" s="10" t="s">
        <v>26</v>
      </c>
      <c r="D20" s="10" t="s">
        <v>50</v>
      </c>
      <c r="E20" s="10" t="s">
        <v>18</v>
      </c>
      <c r="F20" s="10">
        <v>1</v>
      </c>
      <c r="G20" s="10"/>
      <c r="H20" s="10"/>
      <c r="I20" s="20" t="str">
        <f>_xlfn.DISPIMG("ID_5B40EE80C7B74989988D2BD33797D420",1)</f>
        <v>=DISPIMG("ID_5B40EE80C7B74989988D2BD33797D420",1)</v>
      </c>
      <c r="J20" s="10" t="s">
        <v>51</v>
      </c>
      <c r="K20" s="1"/>
    </row>
    <row r="21" s="2" customFormat="1" ht="35" customHeight="1" spans="1:11">
      <c r="A21" s="10">
        <v>19</v>
      </c>
      <c r="B21" s="10" t="s">
        <v>52</v>
      </c>
      <c r="C21" s="10"/>
      <c r="D21" s="10"/>
      <c r="E21" s="10" t="s">
        <v>53</v>
      </c>
      <c r="F21" s="10">
        <v>4</v>
      </c>
      <c r="G21" s="10"/>
      <c r="H21" s="10"/>
      <c r="I21" s="20" t="str">
        <f>_xlfn.DISPIMG("ID_FD8331E5B66949AB9B8E460CA77E0942",1)</f>
        <v>=DISPIMG("ID_FD8331E5B66949AB9B8E460CA77E0942",1)</v>
      </c>
      <c r="J21" s="10" t="s">
        <v>51</v>
      </c>
      <c r="K21" s="1"/>
    </row>
    <row r="22" s="2" customFormat="1" ht="35" customHeight="1" spans="1:10">
      <c r="A22" s="10">
        <v>20</v>
      </c>
      <c r="B22" s="10" t="s">
        <v>54</v>
      </c>
      <c r="C22" s="10" t="s">
        <v>55</v>
      </c>
      <c r="D22" s="10"/>
      <c r="E22" s="10" t="s">
        <v>56</v>
      </c>
      <c r="F22" s="10">
        <v>2</v>
      </c>
      <c r="G22" s="10"/>
      <c r="H22" s="10"/>
      <c r="I22" s="20" t="str">
        <f>_xlfn.DISPIMG("ID_15B7D609CCFF4DF7A55CF6CDEFFBA88A",1)</f>
        <v>=DISPIMG("ID_15B7D609CCFF4DF7A55CF6CDEFFBA88A",1)</v>
      </c>
      <c r="J22" s="10" t="s">
        <v>57</v>
      </c>
    </row>
    <row r="23" s="2" customFormat="1" ht="35" customHeight="1" spans="1:10">
      <c r="A23" s="10">
        <v>21</v>
      </c>
      <c r="B23" s="10" t="s">
        <v>58</v>
      </c>
      <c r="C23" s="10" t="s">
        <v>26</v>
      </c>
      <c r="D23" s="10"/>
      <c r="E23" s="10" t="s">
        <v>59</v>
      </c>
      <c r="F23" s="10">
        <v>2</v>
      </c>
      <c r="G23" s="10"/>
      <c r="H23" s="10"/>
      <c r="I23" s="20" t="str">
        <f>_xlfn.DISPIMG("ID_0EC0C4D3B0EF4C6BB06D41304CA9B6CF",1)</f>
        <v>=DISPIMG("ID_0EC0C4D3B0EF4C6BB06D41304CA9B6CF",1)</v>
      </c>
      <c r="J23" s="10" t="s">
        <v>57</v>
      </c>
    </row>
    <row r="24" s="2" customFormat="1" ht="35" customHeight="1" spans="1:10">
      <c r="A24" s="10">
        <v>22</v>
      </c>
      <c r="B24" s="10" t="s">
        <v>60</v>
      </c>
      <c r="C24" s="10" t="s">
        <v>26</v>
      </c>
      <c r="D24" s="10"/>
      <c r="E24" s="10" t="s">
        <v>18</v>
      </c>
      <c r="F24" s="10">
        <v>2</v>
      </c>
      <c r="G24" s="10"/>
      <c r="H24" s="10"/>
      <c r="I24" s="20" t="str">
        <f>_xlfn.DISPIMG("ID_83834C21CBF444CBB8E2583B4B0405C2",1)</f>
        <v>=DISPIMG("ID_83834C21CBF444CBB8E2583B4B0405C2",1)</v>
      </c>
      <c r="J24" s="10" t="s">
        <v>57</v>
      </c>
    </row>
    <row r="25" s="2" customFormat="1" ht="35" customHeight="1" spans="1:10">
      <c r="A25" s="10">
        <v>23</v>
      </c>
      <c r="B25" s="10" t="s">
        <v>61</v>
      </c>
      <c r="C25" s="10" t="s">
        <v>26</v>
      </c>
      <c r="D25" s="13" t="s">
        <v>62</v>
      </c>
      <c r="E25" s="10" t="s">
        <v>63</v>
      </c>
      <c r="F25" s="10">
        <v>5</v>
      </c>
      <c r="G25" s="10"/>
      <c r="H25" s="10"/>
      <c r="I25" s="21" t="str">
        <f>_xlfn.DISPIMG("ID_EA3DD49F987F474A9B845D0CEA74BC28",1)</f>
        <v>=DISPIMG("ID_EA3DD49F987F474A9B845D0CEA74BC28",1)</v>
      </c>
      <c r="J25" s="10" t="s">
        <v>57</v>
      </c>
    </row>
    <row r="26" s="2" customFormat="1" ht="35" customHeight="1" spans="1:10">
      <c r="A26" s="10">
        <v>24</v>
      </c>
      <c r="B26" s="10" t="s">
        <v>64</v>
      </c>
      <c r="C26" s="10" t="s">
        <v>26</v>
      </c>
      <c r="D26" s="13"/>
      <c r="E26" s="10" t="s">
        <v>43</v>
      </c>
      <c r="F26" s="10">
        <v>2</v>
      </c>
      <c r="G26" s="10"/>
      <c r="H26" s="10"/>
      <c r="I26" s="22" t="str">
        <f>_xlfn.DISPIMG("ID_971F484181FF43BFA8B71699EE8612C5",1)</f>
        <v>=DISPIMG("ID_971F484181FF43BFA8B71699EE8612C5",1)</v>
      </c>
      <c r="J26" s="10" t="s">
        <v>57</v>
      </c>
    </row>
    <row r="27" s="2" customFormat="1" ht="35" customHeight="1" spans="1:10">
      <c r="A27" s="10">
        <v>25</v>
      </c>
      <c r="B27" s="10" t="s">
        <v>65</v>
      </c>
      <c r="C27" s="10" t="s">
        <v>66</v>
      </c>
      <c r="D27" s="10"/>
      <c r="E27" s="10" t="s">
        <v>18</v>
      </c>
      <c r="F27" s="10">
        <v>1</v>
      </c>
      <c r="G27" s="10"/>
      <c r="H27" s="10"/>
      <c r="I27" s="20" t="str">
        <f>_xlfn.DISPIMG("ID_D7C6C8CC4DD54EF5898EF3F1950C101C",1)</f>
        <v>=DISPIMG("ID_D7C6C8CC4DD54EF5898EF3F1950C101C",1)</v>
      </c>
      <c r="J27" s="10" t="s">
        <v>57</v>
      </c>
    </row>
    <row r="28" s="2" customFormat="1" ht="35" customHeight="1" spans="1:10">
      <c r="A28" s="10">
        <v>26</v>
      </c>
      <c r="B28" s="10" t="s">
        <v>67</v>
      </c>
      <c r="C28" s="10" t="s">
        <v>66</v>
      </c>
      <c r="D28" s="10"/>
      <c r="E28" s="10" t="s">
        <v>43</v>
      </c>
      <c r="F28" s="10">
        <v>2</v>
      </c>
      <c r="G28" s="10"/>
      <c r="H28" s="10"/>
      <c r="I28" s="20" t="str">
        <f>_xlfn.DISPIMG("ID_780D987BBA56433ABD2EF5EC4205A543",1)</f>
        <v>=DISPIMG("ID_780D987BBA56433ABD2EF5EC4205A543",1)</v>
      </c>
      <c r="J28" s="10" t="s">
        <v>57</v>
      </c>
    </row>
    <row r="29" s="2" customFormat="1" ht="35" customHeight="1" spans="1:10">
      <c r="A29" s="10">
        <v>27</v>
      </c>
      <c r="B29" s="10" t="s">
        <v>68</v>
      </c>
      <c r="C29" s="10" t="s">
        <v>26</v>
      </c>
      <c r="D29" s="10"/>
      <c r="E29" s="10" t="s">
        <v>18</v>
      </c>
      <c r="F29" s="10">
        <v>4</v>
      </c>
      <c r="G29" s="10"/>
      <c r="H29" s="10"/>
      <c r="I29" s="20" t="str">
        <f>_xlfn.DISPIMG("ID_9B054643EC5C4282A5BF1BEB404B3902",1)</f>
        <v>=DISPIMG("ID_9B054643EC5C4282A5BF1BEB404B3902",1)</v>
      </c>
      <c r="J29" s="10" t="s">
        <v>57</v>
      </c>
    </row>
    <row r="30" s="2" customFormat="1" ht="35" customHeight="1" spans="1:10">
      <c r="A30" s="10">
        <v>28</v>
      </c>
      <c r="B30" s="10" t="s">
        <v>25</v>
      </c>
      <c r="C30" s="10" t="s">
        <v>26</v>
      </c>
      <c r="D30" s="10" t="s">
        <v>69</v>
      </c>
      <c r="E30" s="10" t="s">
        <v>18</v>
      </c>
      <c r="F30" s="10">
        <v>10</v>
      </c>
      <c r="G30" s="10"/>
      <c r="H30" s="10"/>
      <c r="I30" s="20" t="str">
        <f>_xlfn.DISPIMG("ID_63D0956BFB3648D9A26BB972D1C64730",1)</f>
        <v>=DISPIMG("ID_63D0956BFB3648D9A26BB972D1C64730",1)</v>
      </c>
      <c r="J30" s="10" t="s">
        <v>70</v>
      </c>
    </row>
    <row r="31" s="2" customFormat="1" ht="35" customHeight="1" spans="1:10">
      <c r="A31" s="10">
        <v>29</v>
      </c>
      <c r="B31" s="10" t="s">
        <v>40</v>
      </c>
      <c r="C31" s="10" t="s">
        <v>71</v>
      </c>
      <c r="D31" s="10" t="s">
        <v>72</v>
      </c>
      <c r="E31" s="10" t="s">
        <v>73</v>
      </c>
      <c r="F31" s="10">
        <v>4</v>
      </c>
      <c r="G31" s="10"/>
      <c r="H31" s="10"/>
      <c r="I31" s="20" t="str">
        <f>_xlfn.DISPIMG("ID_9D761408C08A4A40A06EB4DC8E580543",1)</f>
        <v>=DISPIMG("ID_9D761408C08A4A40A06EB4DC8E580543",1)</v>
      </c>
      <c r="J31" s="10" t="s">
        <v>70</v>
      </c>
    </row>
    <row r="32" s="2" customFormat="1" ht="35" customHeight="1" spans="1:10">
      <c r="A32" s="10">
        <v>30</v>
      </c>
      <c r="B32" s="10" t="s">
        <v>74</v>
      </c>
      <c r="C32" s="10" t="s">
        <v>26</v>
      </c>
      <c r="D32" s="10" t="s">
        <v>75</v>
      </c>
      <c r="E32" s="10" t="s">
        <v>14</v>
      </c>
      <c r="F32" s="10">
        <v>5</v>
      </c>
      <c r="G32" s="10"/>
      <c r="H32" s="10"/>
      <c r="I32" s="20" t="str">
        <f>_xlfn.DISPIMG("ID_E329B242BA464039A00A07C2F1405D8B",1)</f>
        <v>=DISPIMG("ID_E329B242BA464039A00A07C2F1405D8B",1)</v>
      </c>
      <c r="J32" s="10" t="s">
        <v>70</v>
      </c>
    </row>
    <row r="33" s="2" customFormat="1" ht="35" customHeight="1" spans="1:10">
      <c r="A33" s="10">
        <v>31</v>
      </c>
      <c r="B33" s="10" t="s">
        <v>49</v>
      </c>
      <c r="C33" s="14" t="s">
        <v>76</v>
      </c>
      <c r="D33" s="13" t="s">
        <v>77</v>
      </c>
      <c r="E33" s="10" t="s">
        <v>18</v>
      </c>
      <c r="F33" s="10">
        <v>1</v>
      </c>
      <c r="G33" s="10"/>
      <c r="H33" s="10"/>
      <c r="I33" s="21" t="str">
        <f>_xlfn.DISPIMG("ID_45A8B9EB7D304C8A9E8C4687111879FA",1)</f>
        <v>=DISPIMG("ID_45A8B9EB7D304C8A9E8C4687111879FA",1)</v>
      </c>
      <c r="J33" s="10" t="s">
        <v>70</v>
      </c>
    </row>
    <row r="34" s="1" customFormat="1" ht="35" customHeight="1" spans="1:10">
      <c r="A34" s="10">
        <v>32</v>
      </c>
      <c r="B34" s="15" t="s">
        <v>78</v>
      </c>
      <c r="C34" s="12"/>
      <c r="D34" s="15"/>
      <c r="E34" s="12" t="s">
        <v>53</v>
      </c>
      <c r="F34" s="12">
        <v>5</v>
      </c>
      <c r="G34" s="12"/>
      <c r="H34" s="12"/>
      <c r="I34" s="23" t="str">
        <f>_xlfn.DISPIMG("ID_FA8021A50E224FB4AEE32AB1FC936FE4",1)</f>
        <v>=DISPIMG("ID_FA8021A50E224FB4AEE32AB1FC936FE4",1)</v>
      </c>
      <c r="J34" s="24" t="s">
        <v>79</v>
      </c>
    </row>
    <row r="35" s="1" customFormat="1" ht="35" customHeight="1" spans="1:10">
      <c r="A35" s="10">
        <v>33</v>
      </c>
      <c r="B35" s="15" t="s">
        <v>80</v>
      </c>
      <c r="C35" s="12"/>
      <c r="D35" s="15"/>
      <c r="E35" s="12" t="s">
        <v>43</v>
      </c>
      <c r="F35" s="12">
        <v>2</v>
      </c>
      <c r="G35" s="12"/>
      <c r="H35" s="12"/>
      <c r="I35" s="23" t="str">
        <f>_xlfn.DISPIMG("ID_140FB4E1E7424F5F87BE32E9C0BA05A0",1)</f>
        <v>=DISPIMG("ID_140FB4E1E7424F5F87BE32E9C0BA05A0",1)</v>
      </c>
      <c r="J35" s="24" t="s">
        <v>79</v>
      </c>
    </row>
    <row r="36" s="1" customFormat="1" ht="35" customHeight="1" spans="1:10">
      <c r="A36" s="10">
        <v>34</v>
      </c>
      <c r="B36" s="15" t="s">
        <v>81</v>
      </c>
      <c r="C36" s="12" t="s">
        <v>82</v>
      </c>
      <c r="D36" s="15" t="s">
        <v>83</v>
      </c>
      <c r="E36" s="12" t="s">
        <v>53</v>
      </c>
      <c r="F36" s="12">
        <v>5</v>
      </c>
      <c r="G36" s="12"/>
      <c r="H36" s="12"/>
      <c r="I36" s="23" t="str">
        <f>_xlfn.DISPIMG("ID_26E2199C981B4821AD853D216AFC924C",1)</f>
        <v>=DISPIMG("ID_26E2199C981B4821AD853D216AFC924C",1)</v>
      </c>
      <c r="J36" s="24" t="s">
        <v>79</v>
      </c>
    </row>
    <row r="37" s="1" customFormat="1" ht="35" customHeight="1" spans="1:10">
      <c r="A37" s="10">
        <v>35</v>
      </c>
      <c r="B37" s="15" t="s">
        <v>84</v>
      </c>
      <c r="C37" s="15" t="s">
        <v>26</v>
      </c>
      <c r="D37" s="15" t="s">
        <v>85</v>
      </c>
      <c r="E37" s="15" t="s">
        <v>43</v>
      </c>
      <c r="F37" s="15">
        <v>20</v>
      </c>
      <c r="G37" s="15"/>
      <c r="H37" s="12"/>
      <c r="I37" s="23"/>
      <c r="J37" s="24" t="s">
        <v>79</v>
      </c>
    </row>
    <row r="38" s="1" customFormat="1" ht="35" customHeight="1" spans="1:10">
      <c r="A38" s="10">
        <v>36</v>
      </c>
      <c r="B38" s="15" t="s">
        <v>84</v>
      </c>
      <c r="C38" s="15" t="s">
        <v>26</v>
      </c>
      <c r="D38" s="15" t="s">
        <v>86</v>
      </c>
      <c r="E38" s="15" t="s">
        <v>43</v>
      </c>
      <c r="F38" s="15">
        <v>20</v>
      </c>
      <c r="G38" s="15"/>
      <c r="H38" s="12"/>
      <c r="I38" s="25"/>
      <c r="J38" s="24" t="s">
        <v>79</v>
      </c>
    </row>
    <row r="39" s="1" customFormat="1" ht="35" customHeight="1" spans="1:10">
      <c r="A39" s="10">
        <v>37</v>
      </c>
      <c r="B39" s="15" t="s">
        <v>84</v>
      </c>
      <c r="C39" s="15" t="s">
        <v>26</v>
      </c>
      <c r="D39" s="15" t="s">
        <v>87</v>
      </c>
      <c r="E39" s="15" t="s">
        <v>43</v>
      </c>
      <c r="F39" s="15">
        <v>20</v>
      </c>
      <c r="G39" s="15"/>
      <c r="H39" s="12"/>
      <c r="I39" s="25"/>
      <c r="J39" s="24" t="s">
        <v>79</v>
      </c>
    </row>
    <row r="40" s="1" customFormat="1" ht="35" customHeight="1" spans="1:10">
      <c r="A40" s="10">
        <v>38</v>
      </c>
      <c r="B40" s="15" t="s">
        <v>37</v>
      </c>
      <c r="C40" s="15" t="s">
        <v>26</v>
      </c>
      <c r="D40" s="15"/>
      <c r="E40" s="15" t="s">
        <v>14</v>
      </c>
      <c r="F40" s="15">
        <v>6</v>
      </c>
      <c r="G40" s="15"/>
      <c r="H40" s="12"/>
      <c r="I40" s="25"/>
      <c r="J40" s="24" t="s">
        <v>79</v>
      </c>
    </row>
    <row r="41" s="1" customFormat="1" ht="35" customHeight="1" spans="1:10">
      <c r="A41" s="10">
        <v>39</v>
      </c>
      <c r="B41" s="15" t="s">
        <v>88</v>
      </c>
      <c r="C41" s="15" t="s">
        <v>89</v>
      </c>
      <c r="D41" s="15" t="s">
        <v>90</v>
      </c>
      <c r="E41" s="15" t="s">
        <v>43</v>
      </c>
      <c r="F41" s="15">
        <v>200</v>
      </c>
      <c r="G41" s="15"/>
      <c r="H41" s="12"/>
      <c r="I41" s="25" t="str">
        <f>_xlfn.DISPIMG("ID_362B90D1E0D84AE49D3872AC3569A0A9",1)</f>
        <v>=DISPIMG("ID_362B90D1E0D84AE49D3872AC3569A0A9",1)</v>
      </c>
      <c r="J41" s="24" t="s">
        <v>79</v>
      </c>
    </row>
    <row r="42" s="1" customFormat="1" ht="35" customHeight="1" spans="1:10">
      <c r="A42" s="10">
        <v>40</v>
      </c>
      <c r="B42" s="12" t="s">
        <v>91</v>
      </c>
      <c r="C42" s="12" t="s">
        <v>41</v>
      </c>
      <c r="D42" s="12" t="s">
        <v>92</v>
      </c>
      <c r="E42" s="12" t="s">
        <v>43</v>
      </c>
      <c r="F42" s="12">
        <v>1</v>
      </c>
      <c r="G42" s="12"/>
      <c r="H42" s="12"/>
      <c r="I42" s="25" t="str">
        <f>_xlfn.DISPIMG("ID_C849DF4D8E9348CF9753035F6A957AEB",1)</f>
        <v>=DISPIMG("ID_C849DF4D8E9348CF9753035F6A957AEB",1)</v>
      </c>
      <c r="J42" s="24" t="s">
        <v>79</v>
      </c>
    </row>
    <row r="43" s="1" customFormat="1" ht="35" customHeight="1" spans="1:10">
      <c r="A43" s="10">
        <v>41</v>
      </c>
      <c r="B43" s="12" t="s">
        <v>93</v>
      </c>
      <c r="C43" s="12" t="s">
        <v>41</v>
      </c>
      <c r="D43" s="12" t="s">
        <v>92</v>
      </c>
      <c r="E43" s="12" t="s">
        <v>43</v>
      </c>
      <c r="F43" s="12">
        <v>1</v>
      </c>
      <c r="G43" s="12"/>
      <c r="H43" s="12"/>
      <c r="I43" s="25" t="str">
        <f>_xlfn.DISPIMG("ID_C9EF0EDAFDCC4FF59CC72FF6C7B7C3EB",1)</f>
        <v>=DISPIMG("ID_C9EF0EDAFDCC4FF59CC72FF6C7B7C3EB",1)</v>
      </c>
      <c r="J43" s="24" t="s">
        <v>79</v>
      </c>
    </row>
    <row r="44" s="4" customFormat="1" ht="35" customHeight="1" spans="1:10">
      <c r="A44" s="10">
        <v>42</v>
      </c>
      <c r="B44" s="10" t="s">
        <v>74</v>
      </c>
      <c r="C44" s="10"/>
      <c r="D44" s="10"/>
      <c r="E44" s="10" t="s">
        <v>14</v>
      </c>
      <c r="F44" s="10">
        <v>8</v>
      </c>
      <c r="G44" s="10"/>
      <c r="H44" s="10"/>
      <c r="I44" s="20" t="str">
        <f>_xlfn.DISPIMG("ID_4AF8725B8EEA4C8CBCA67E4C44B46518",1)</f>
        <v>=DISPIMG("ID_4AF8725B8EEA4C8CBCA67E4C44B46518",1)</v>
      </c>
      <c r="J44" s="10" t="s">
        <v>94</v>
      </c>
    </row>
    <row r="45" s="4" customFormat="1" ht="35" customHeight="1" spans="1:10">
      <c r="A45" s="10">
        <v>43</v>
      </c>
      <c r="B45" s="10" t="s">
        <v>95</v>
      </c>
      <c r="C45" s="10"/>
      <c r="D45" s="10"/>
      <c r="E45" s="10" t="s">
        <v>14</v>
      </c>
      <c r="F45" s="10">
        <v>1</v>
      </c>
      <c r="G45" s="10"/>
      <c r="H45" s="10"/>
      <c r="I45" s="20" t="str">
        <f>_xlfn.DISPIMG("ID_0CD37364921D409AA178F6E3F711599F",1)</f>
        <v>=DISPIMG("ID_0CD37364921D409AA178F6E3F711599F",1)</v>
      </c>
      <c r="J45" s="10" t="s">
        <v>94</v>
      </c>
    </row>
    <row r="46" s="4" customFormat="1" ht="35" customHeight="1" spans="1:10">
      <c r="A46" s="10">
        <v>44</v>
      </c>
      <c r="B46" s="10" t="s">
        <v>25</v>
      </c>
      <c r="C46" s="10" t="s">
        <v>26</v>
      </c>
      <c r="D46" s="10" t="s">
        <v>96</v>
      </c>
      <c r="E46" s="10" t="s">
        <v>63</v>
      </c>
      <c r="F46" s="10">
        <v>1</v>
      </c>
      <c r="G46" s="10"/>
      <c r="H46" s="10"/>
      <c r="I46" s="20" t="str">
        <f>_xlfn.DISPIMG("ID_7E94BAC77A3B48BDB939D22F5101BC51",1)</f>
        <v>=DISPIMG("ID_7E94BAC77A3B48BDB939D22F5101BC51",1)</v>
      </c>
      <c r="J46" s="10" t="s">
        <v>94</v>
      </c>
    </row>
    <row r="47" s="4" customFormat="1" ht="35" customHeight="1" spans="1:10">
      <c r="A47" s="10">
        <v>45</v>
      </c>
      <c r="B47" s="10" t="s">
        <v>97</v>
      </c>
      <c r="C47" s="10" t="s">
        <v>26</v>
      </c>
      <c r="D47" s="10" t="s">
        <v>98</v>
      </c>
      <c r="E47" s="10" t="s">
        <v>63</v>
      </c>
      <c r="F47" s="10">
        <v>1</v>
      </c>
      <c r="G47" s="10"/>
      <c r="H47" s="10"/>
      <c r="I47" s="20" t="str">
        <f>_xlfn.DISPIMG("ID_56BA5CD00FDE42079F3BC0DEC5E9EE98",1)</f>
        <v>=DISPIMG("ID_56BA5CD00FDE42079F3BC0DEC5E9EE98",1)</v>
      </c>
      <c r="J47" s="10" t="s">
        <v>94</v>
      </c>
    </row>
    <row r="48" s="4" customFormat="1" ht="35" customHeight="1" spans="1:10">
      <c r="A48" s="10">
        <v>46</v>
      </c>
      <c r="B48" s="10" t="s">
        <v>99</v>
      </c>
      <c r="C48" s="10"/>
      <c r="D48" s="10"/>
      <c r="E48" s="10" t="s">
        <v>59</v>
      </c>
      <c r="F48" s="11">
        <v>300</v>
      </c>
      <c r="G48" s="10"/>
      <c r="H48" s="10"/>
      <c r="I48" s="20" t="str">
        <f>_xlfn.DISPIMG("ID_62EFC8CBB5A64BDE909B62AE91DA5A47",1)</f>
        <v>=DISPIMG("ID_62EFC8CBB5A64BDE909B62AE91DA5A47",1)</v>
      </c>
      <c r="J48" s="10" t="s">
        <v>94</v>
      </c>
    </row>
    <row r="49" s="4" customFormat="1" ht="35" customHeight="1" spans="1:10">
      <c r="A49" s="10">
        <v>47</v>
      </c>
      <c r="B49" s="10" t="s">
        <v>100</v>
      </c>
      <c r="C49" s="10"/>
      <c r="D49" s="10" t="s">
        <v>101</v>
      </c>
      <c r="E49" s="10" t="s">
        <v>18</v>
      </c>
      <c r="F49" s="10">
        <v>1</v>
      </c>
      <c r="G49" s="10"/>
      <c r="H49" s="10"/>
      <c r="I49" s="20" t="str">
        <f>_xlfn.DISPIMG("ID_6646F11E11CE481D988FA16876DFDF31",1)</f>
        <v>=DISPIMG("ID_6646F11E11CE481D988FA16876DFDF31",1)</v>
      </c>
      <c r="J49" s="10" t="s">
        <v>94</v>
      </c>
    </row>
    <row r="50" s="4" customFormat="1" ht="35" customHeight="1" spans="1:10">
      <c r="A50" s="10">
        <v>48</v>
      </c>
      <c r="B50" s="10" t="s">
        <v>102</v>
      </c>
      <c r="C50" s="10"/>
      <c r="D50" s="10" t="s">
        <v>103</v>
      </c>
      <c r="E50" s="10" t="s">
        <v>43</v>
      </c>
      <c r="F50" s="10">
        <v>1</v>
      </c>
      <c r="G50" s="10"/>
      <c r="H50" s="10"/>
      <c r="I50" s="20" t="str">
        <f>_xlfn.DISPIMG("ID_1E448499D88A42AF970FDBCB00ECF968",1)</f>
        <v>=DISPIMG("ID_1E448499D88A42AF970FDBCB00ECF968",1)</v>
      </c>
      <c r="J50" s="10" t="s">
        <v>94</v>
      </c>
    </row>
    <row r="51" s="4" customFormat="1" ht="35" customHeight="1" spans="1:10">
      <c r="A51" s="10">
        <v>49</v>
      </c>
      <c r="B51" s="10" t="s">
        <v>104</v>
      </c>
      <c r="C51" s="10"/>
      <c r="D51" s="10" t="s">
        <v>105</v>
      </c>
      <c r="E51" s="10" t="s">
        <v>53</v>
      </c>
      <c r="F51" s="10">
        <v>15</v>
      </c>
      <c r="G51" s="10"/>
      <c r="H51" s="10"/>
      <c r="I51" s="20" t="str">
        <f>_xlfn.DISPIMG("ID_482ED326D78E405CBAEA90FA481F72B5",1)</f>
        <v>=DISPIMG("ID_482ED326D78E405CBAEA90FA481F72B5",1)</v>
      </c>
      <c r="J51" s="10" t="s">
        <v>94</v>
      </c>
    </row>
    <row r="52" s="4" customFormat="1" ht="35" customHeight="1" spans="1:10">
      <c r="A52" s="10">
        <v>50</v>
      </c>
      <c r="B52" s="10" t="s">
        <v>106</v>
      </c>
      <c r="C52" s="10"/>
      <c r="D52" s="10"/>
      <c r="E52" s="10" t="s">
        <v>107</v>
      </c>
      <c r="F52" s="10">
        <v>15</v>
      </c>
      <c r="G52" s="10"/>
      <c r="H52" s="10"/>
      <c r="I52" s="20" t="str">
        <f>_xlfn.DISPIMG("ID_BB799D2F5FC4471CAA43B1FE0B5C00E2",1)</f>
        <v>=DISPIMG("ID_BB799D2F5FC4471CAA43B1FE0B5C00E2",1)</v>
      </c>
      <c r="J52" s="10" t="s">
        <v>94</v>
      </c>
    </row>
    <row r="53" s="4" customFormat="1" ht="35" customHeight="1" spans="1:10">
      <c r="A53" s="10">
        <v>51</v>
      </c>
      <c r="B53" s="10" t="s">
        <v>49</v>
      </c>
      <c r="C53" s="10"/>
      <c r="D53" s="16" t="s">
        <v>108</v>
      </c>
      <c r="E53" s="10" t="s">
        <v>18</v>
      </c>
      <c r="F53" s="10">
        <v>5</v>
      </c>
      <c r="G53" s="17"/>
      <c r="H53" s="10"/>
      <c r="I53" s="21" t="str">
        <f>_xlfn.DISPIMG("ID_8BD360C429704927957186FF25C01337",1)</f>
        <v>=DISPIMG("ID_8BD360C429704927957186FF25C01337",1)</v>
      </c>
      <c r="J53" s="10" t="s">
        <v>94</v>
      </c>
    </row>
    <row r="54" s="4" customFormat="1" ht="35" customHeight="1" spans="1:10">
      <c r="A54" s="10">
        <v>52</v>
      </c>
      <c r="B54" s="10" t="s">
        <v>109</v>
      </c>
      <c r="C54" s="10"/>
      <c r="D54" s="16" t="s">
        <v>110</v>
      </c>
      <c r="E54" s="10" t="s">
        <v>43</v>
      </c>
      <c r="F54" s="10">
        <v>10</v>
      </c>
      <c r="G54" s="17"/>
      <c r="H54" s="10"/>
      <c r="I54" s="26"/>
      <c r="J54" s="10" t="s">
        <v>94</v>
      </c>
    </row>
    <row r="55" s="4" customFormat="1" ht="35" customHeight="1" spans="1:10">
      <c r="A55" s="10">
        <v>53</v>
      </c>
      <c r="B55" s="10"/>
      <c r="C55" s="10"/>
      <c r="D55" s="16" t="s">
        <v>111</v>
      </c>
      <c r="E55" s="10" t="s">
        <v>43</v>
      </c>
      <c r="F55" s="10">
        <v>20</v>
      </c>
      <c r="G55" s="17"/>
      <c r="H55" s="10"/>
      <c r="I55" s="26"/>
      <c r="J55" s="10" t="s">
        <v>94</v>
      </c>
    </row>
    <row r="56" s="4" customFormat="1" ht="35" customHeight="1" spans="1:10">
      <c r="A56" s="10">
        <v>54</v>
      </c>
      <c r="B56" s="10" t="s">
        <v>112</v>
      </c>
      <c r="C56" s="10"/>
      <c r="D56" s="16" t="s">
        <v>110</v>
      </c>
      <c r="E56" s="10" t="s">
        <v>43</v>
      </c>
      <c r="F56" s="10">
        <v>5</v>
      </c>
      <c r="G56" s="17"/>
      <c r="H56" s="10"/>
      <c r="I56" s="26" t="str">
        <f>_xlfn.DISPIMG("ID_F8B9B1D56BDC4904A24FFF2270515172",1)</f>
        <v>=DISPIMG("ID_F8B9B1D56BDC4904A24FFF2270515172",1)</v>
      </c>
      <c r="J56" s="10" t="s">
        <v>94</v>
      </c>
    </row>
    <row r="57" s="4" customFormat="1" ht="35" customHeight="1" spans="1:10">
      <c r="A57" s="10">
        <v>55</v>
      </c>
      <c r="B57" s="10"/>
      <c r="C57" s="10"/>
      <c r="D57" s="16" t="s">
        <v>111</v>
      </c>
      <c r="E57" s="10" t="s">
        <v>43</v>
      </c>
      <c r="F57" s="10">
        <v>5</v>
      </c>
      <c r="G57" s="17"/>
      <c r="H57" s="10"/>
      <c r="I57" s="26"/>
      <c r="J57" s="10" t="s">
        <v>94</v>
      </c>
    </row>
    <row r="58" s="4" customFormat="1" ht="35" customHeight="1" spans="1:10">
      <c r="A58" s="10">
        <v>56</v>
      </c>
      <c r="B58" s="10" t="s">
        <v>113</v>
      </c>
      <c r="C58" s="10"/>
      <c r="D58" s="16"/>
      <c r="E58" s="10" t="s">
        <v>114</v>
      </c>
      <c r="F58" s="10">
        <v>3</v>
      </c>
      <c r="G58" s="17"/>
      <c r="H58" s="10"/>
      <c r="I58" s="26"/>
      <c r="J58" s="10" t="s">
        <v>94</v>
      </c>
    </row>
    <row r="59" s="4" customFormat="1" ht="35" customHeight="1" spans="1:10">
      <c r="A59" s="10">
        <v>57</v>
      </c>
      <c r="B59" s="10" t="s">
        <v>115</v>
      </c>
      <c r="C59" s="10"/>
      <c r="D59" s="16" t="s">
        <v>116</v>
      </c>
      <c r="E59" s="10" t="s">
        <v>117</v>
      </c>
      <c r="F59" s="10">
        <v>38</v>
      </c>
      <c r="G59" s="17"/>
      <c r="H59" s="10"/>
      <c r="I59" s="26"/>
      <c r="J59" s="10" t="s">
        <v>94</v>
      </c>
    </row>
    <row r="60" s="4" customFormat="1" ht="35" customHeight="1" spans="1:10">
      <c r="A60" s="10">
        <v>58</v>
      </c>
      <c r="B60" s="10" t="s">
        <v>118</v>
      </c>
      <c r="C60" s="10"/>
      <c r="D60" s="10"/>
      <c r="E60" s="10" t="s">
        <v>43</v>
      </c>
      <c r="F60" s="10">
        <v>2</v>
      </c>
      <c r="G60" s="10"/>
      <c r="H60" s="10"/>
      <c r="I60" s="26"/>
      <c r="J60" s="10" t="s">
        <v>94</v>
      </c>
    </row>
    <row r="61" s="4" customFormat="1" ht="35" customHeight="1" spans="1:10">
      <c r="A61" s="10">
        <v>59</v>
      </c>
      <c r="B61" s="10" t="s">
        <v>119</v>
      </c>
      <c r="C61" s="10"/>
      <c r="D61" s="10"/>
      <c r="E61" s="10" t="s">
        <v>43</v>
      </c>
      <c r="F61" s="10">
        <v>2</v>
      </c>
      <c r="G61" s="10"/>
      <c r="H61" s="10"/>
      <c r="I61" s="26"/>
      <c r="J61" s="10" t="s">
        <v>94</v>
      </c>
    </row>
    <row r="62" s="4" customFormat="1" ht="35" customHeight="1" spans="1:10">
      <c r="A62" s="10">
        <v>60</v>
      </c>
      <c r="B62" s="10" t="s">
        <v>120</v>
      </c>
      <c r="C62" s="10"/>
      <c r="D62" s="10"/>
      <c r="E62" s="10" t="s">
        <v>43</v>
      </c>
      <c r="F62" s="10">
        <v>10</v>
      </c>
      <c r="G62" s="10"/>
      <c r="H62" s="10"/>
      <c r="I62" s="26"/>
      <c r="J62" s="10" t="s">
        <v>94</v>
      </c>
    </row>
    <row r="63" s="4" customFormat="1" ht="35" customHeight="1" spans="1:10">
      <c r="A63" s="10">
        <v>61</v>
      </c>
      <c r="B63" s="10" t="s">
        <v>121</v>
      </c>
      <c r="C63" s="10" t="s">
        <v>122</v>
      </c>
      <c r="D63" s="16" t="s">
        <v>123</v>
      </c>
      <c r="E63" s="10" t="s">
        <v>35</v>
      </c>
      <c r="F63" s="10">
        <v>1</v>
      </c>
      <c r="G63" s="10"/>
      <c r="H63" s="10"/>
      <c r="I63" s="26"/>
      <c r="J63" s="10" t="s">
        <v>94</v>
      </c>
    </row>
    <row r="64" s="4" customFormat="1" ht="35" customHeight="1" spans="1:10">
      <c r="A64" s="10">
        <v>62</v>
      </c>
      <c r="B64" s="10" t="s">
        <v>124</v>
      </c>
      <c r="C64" s="10"/>
      <c r="D64" s="10"/>
      <c r="E64" s="10" t="s">
        <v>125</v>
      </c>
      <c r="F64" s="10">
        <v>60</v>
      </c>
      <c r="G64" s="10"/>
      <c r="H64" s="10"/>
      <c r="I64" s="20"/>
      <c r="J64" s="10" t="s">
        <v>94</v>
      </c>
    </row>
    <row r="65" s="4" customFormat="1" ht="35" customHeight="1" spans="1:10">
      <c r="A65" s="10">
        <v>63</v>
      </c>
      <c r="B65" s="10" t="s">
        <v>126</v>
      </c>
      <c r="C65" s="10"/>
      <c r="D65" s="10" t="s">
        <v>127</v>
      </c>
      <c r="E65" s="10" t="s">
        <v>35</v>
      </c>
      <c r="F65" s="10">
        <v>35</v>
      </c>
      <c r="G65" s="10"/>
      <c r="H65" s="10"/>
      <c r="I65" s="20" t="str">
        <f>_xlfn.DISPIMG("ID_55C4B6953108445D883E557854D89A0A",1)</f>
        <v>=DISPIMG("ID_55C4B6953108445D883E557854D89A0A",1)</v>
      </c>
      <c r="J65" s="10" t="s">
        <v>94</v>
      </c>
    </row>
    <row r="66" s="4" customFormat="1" ht="35" customHeight="1" spans="1:10">
      <c r="A66" s="10">
        <v>64</v>
      </c>
      <c r="B66" s="10" t="s">
        <v>128</v>
      </c>
      <c r="C66" s="10"/>
      <c r="D66" s="10" t="s">
        <v>129</v>
      </c>
      <c r="E66" s="11" t="s">
        <v>35</v>
      </c>
      <c r="F66" s="11">
        <v>3</v>
      </c>
      <c r="G66" s="11"/>
      <c r="H66" s="10"/>
      <c r="I66" s="20" t="str">
        <f>_xlfn.DISPIMG("ID_75AD5D6A429D43669CB5F16841DDB019",1)</f>
        <v>=DISPIMG("ID_75AD5D6A429D43669CB5F16841DDB019",1)</v>
      </c>
      <c r="J66" s="10" t="s">
        <v>94</v>
      </c>
    </row>
    <row r="67" s="1" customFormat="1" ht="35" customHeight="1" spans="1:10">
      <c r="A67" s="10">
        <v>65</v>
      </c>
      <c r="B67" s="10" t="s">
        <v>130</v>
      </c>
      <c r="C67" s="10" t="s">
        <v>131</v>
      </c>
      <c r="D67" s="10" t="s">
        <v>132</v>
      </c>
      <c r="E67" s="10" t="s">
        <v>19</v>
      </c>
      <c r="F67" s="10">
        <v>1</v>
      </c>
      <c r="G67" s="10"/>
      <c r="H67" s="10"/>
      <c r="I67" s="20" t="str">
        <f>_xlfn.DISPIMG("ID_1FA9320C60414F49BADBDEFF97709C63",1)</f>
        <v>=DISPIMG("ID_1FA9320C60414F49BADBDEFF97709C63",1)</v>
      </c>
      <c r="J67" s="24" t="s">
        <v>133</v>
      </c>
    </row>
    <row r="68" s="1" customFormat="1" ht="35" customHeight="1" spans="1:10">
      <c r="A68" s="10">
        <v>66</v>
      </c>
      <c r="B68" s="10" t="s">
        <v>134</v>
      </c>
      <c r="C68" s="10"/>
      <c r="D68" s="10" t="s">
        <v>135</v>
      </c>
      <c r="E68" s="10" t="s">
        <v>19</v>
      </c>
      <c r="F68" s="10">
        <v>1</v>
      </c>
      <c r="G68" s="10"/>
      <c r="H68" s="10"/>
      <c r="I68" s="10" t="str">
        <f>_xlfn.DISPIMG("ID_54D5693965464640A64D35FE91448675",1)</f>
        <v>=DISPIMG("ID_54D5693965464640A64D35FE91448675",1)</v>
      </c>
      <c r="J68" s="24" t="s">
        <v>133</v>
      </c>
    </row>
    <row r="69" s="1" customFormat="1" ht="35" customHeight="1" spans="1:10">
      <c r="A69" s="10">
        <v>67</v>
      </c>
      <c r="B69" s="10" t="s">
        <v>136</v>
      </c>
      <c r="C69" s="10"/>
      <c r="D69" s="13" t="s">
        <v>137</v>
      </c>
      <c r="E69" s="10" t="s">
        <v>19</v>
      </c>
      <c r="F69" s="10">
        <v>1</v>
      </c>
      <c r="G69" s="10"/>
      <c r="H69" s="10"/>
      <c r="I69" s="10" t="str">
        <f>_xlfn.DISPIMG("ID_C6D181FC44EB42E7BC20A54CFFBF4BF5",1)</f>
        <v>=DISPIMG("ID_C6D181FC44EB42E7BC20A54CFFBF4BF5",1)</v>
      </c>
      <c r="J69" s="24" t="s">
        <v>133</v>
      </c>
    </row>
    <row r="70" s="1" customFormat="1" ht="35" customHeight="1" spans="1:10">
      <c r="A70" s="10">
        <v>68</v>
      </c>
      <c r="B70" s="10" t="s">
        <v>138</v>
      </c>
      <c r="C70" s="10" t="s">
        <v>139</v>
      </c>
      <c r="D70" s="10" t="s">
        <v>140</v>
      </c>
      <c r="E70" s="10" t="s">
        <v>14</v>
      </c>
      <c r="F70" s="10">
        <v>3</v>
      </c>
      <c r="G70" s="10"/>
      <c r="H70" s="10"/>
      <c r="I70" s="26" t="str">
        <f>_xlfn.DISPIMG("ID_93D31ED8C9F3421F84AAEC98B2FAEE15",1)</f>
        <v>=DISPIMG("ID_93D31ED8C9F3421F84AAEC98B2FAEE15",1)</v>
      </c>
      <c r="J70" s="24" t="s">
        <v>133</v>
      </c>
    </row>
    <row r="71" s="1" customFormat="1" ht="35" customHeight="1" spans="1:10">
      <c r="A71" s="10">
        <v>69</v>
      </c>
      <c r="B71" s="10" t="s">
        <v>141</v>
      </c>
      <c r="C71" s="10" t="s">
        <v>142</v>
      </c>
      <c r="D71" s="10" t="s">
        <v>143</v>
      </c>
      <c r="E71" s="24" t="s">
        <v>14</v>
      </c>
      <c r="F71" s="10">
        <v>5</v>
      </c>
      <c r="G71" s="10"/>
      <c r="H71" s="10"/>
      <c r="I71" s="26" t="str">
        <f>_xlfn.DISPIMG("ID_FFEBF6E7D62E430D841154467F7489F1",1)</f>
        <v>=DISPIMG("ID_FFEBF6E7D62E430D841154467F7489F1",1)</v>
      </c>
      <c r="J71" s="24" t="s">
        <v>133</v>
      </c>
    </row>
    <row r="72" s="1" customFormat="1" ht="35" customHeight="1" spans="1:10">
      <c r="A72" s="10">
        <v>70</v>
      </c>
      <c r="B72" s="10" t="s">
        <v>144</v>
      </c>
      <c r="C72" s="10" t="s">
        <v>145</v>
      </c>
      <c r="D72" s="10" t="s">
        <v>146</v>
      </c>
      <c r="E72" s="10" t="s">
        <v>14</v>
      </c>
      <c r="F72" s="10">
        <v>2</v>
      </c>
      <c r="G72" s="10"/>
      <c r="H72" s="10"/>
      <c r="I72" s="26" t="str">
        <f>_xlfn.DISPIMG("ID_AAF6AE1D482241088322F8427D00EC22",1)</f>
        <v>=DISPIMG("ID_AAF6AE1D482241088322F8427D00EC22",1)</v>
      </c>
      <c r="J72" s="24" t="s">
        <v>133</v>
      </c>
    </row>
    <row r="73" s="1" customFormat="1" ht="59" customHeight="1" spans="1:10">
      <c r="A73" s="10">
        <v>71</v>
      </c>
      <c r="B73" s="10" t="s">
        <v>147</v>
      </c>
      <c r="C73" s="10" t="s">
        <v>148</v>
      </c>
      <c r="D73" s="10" t="s">
        <v>149</v>
      </c>
      <c r="E73" s="10" t="s">
        <v>43</v>
      </c>
      <c r="F73" s="10">
        <v>1</v>
      </c>
      <c r="G73" s="10"/>
      <c r="H73" s="10"/>
      <c r="I73" s="26" t="str">
        <f>_xlfn.DISPIMG("ID_7AC160E279064BFD85D7B068A7DC8DD0",1)</f>
        <v>=DISPIMG("ID_7AC160E279064BFD85D7B068A7DC8DD0",1)</v>
      </c>
      <c r="J73" s="24" t="s">
        <v>133</v>
      </c>
    </row>
    <row r="74" s="1" customFormat="1" ht="61" customHeight="1" spans="1:10">
      <c r="A74" s="10">
        <v>72</v>
      </c>
      <c r="B74" s="10" t="s">
        <v>150</v>
      </c>
      <c r="C74" s="10" t="s">
        <v>151</v>
      </c>
      <c r="D74" s="10" t="s">
        <v>152</v>
      </c>
      <c r="E74" s="10" t="s">
        <v>43</v>
      </c>
      <c r="F74" s="10">
        <v>2</v>
      </c>
      <c r="G74" s="10"/>
      <c r="H74" s="10"/>
      <c r="I74" s="26" t="str">
        <f>_xlfn.DISPIMG("ID_992B9D4A194A47088783FA9B1B60AFA7",1)</f>
        <v>=DISPIMG("ID_992B9D4A194A47088783FA9B1B60AFA7",1)</v>
      </c>
      <c r="J74" s="24" t="s">
        <v>133</v>
      </c>
    </row>
    <row r="75" s="1" customFormat="1" ht="60" customHeight="1" spans="1:10">
      <c r="A75" s="10">
        <v>73</v>
      </c>
      <c r="B75" s="10" t="s">
        <v>153</v>
      </c>
      <c r="C75" s="10" t="s">
        <v>151</v>
      </c>
      <c r="D75" s="10" t="s">
        <v>154</v>
      </c>
      <c r="E75" s="10" t="s">
        <v>19</v>
      </c>
      <c r="F75" s="10">
        <v>4</v>
      </c>
      <c r="G75" s="10"/>
      <c r="H75" s="10"/>
      <c r="I75" s="20" t="str">
        <f>_xlfn.DISPIMG("ID_AADDDA008BFD4B20982310043AF22388",1)</f>
        <v>=DISPIMG("ID_AADDDA008BFD4B20982310043AF22388",1)</v>
      </c>
      <c r="J75" s="24" t="s">
        <v>133</v>
      </c>
    </row>
    <row r="76" s="1" customFormat="1" ht="35" customHeight="1" spans="1:10">
      <c r="A76" s="10">
        <v>74</v>
      </c>
      <c r="B76" s="10" t="s">
        <v>155</v>
      </c>
      <c r="C76" s="10" t="s">
        <v>41</v>
      </c>
      <c r="D76" s="10" t="s">
        <v>156</v>
      </c>
      <c r="E76" s="10" t="s">
        <v>43</v>
      </c>
      <c r="F76" s="10">
        <v>5</v>
      </c>
      <c r="G76" s="24"/>
      <c r="H76" s="24"/>
      <c r="I76" s="20" t="str">
        <f>_xlfn.DISPIMG("ID_E56848F5C4AF44B2ABCD455749165ED2",1)</f>
        <v>=DISPIMG("ID_E56848F5C4AF44B2ABCD455749165ED2",1)</v>
      </c>
      <c r="J76" s="24" t="s">
        <v>133</v>
      </c>
    </row>
    <row r="77" s="1" customFormat="1" ht="35" customHeight="1" spans="1:10">
      <c r="A77" s="10">
        <v>75</v>
      </c>
      <c r="B77" s="10" t="s">
        <v>157</v>
      </c>
      <c r="C77" s="10" t="s">
        <v>41</v>
      </c>
      <c r="D77" s="10" t="s">
        <v>158</v>
      </c>
      <c r="E77" s="10" t="s">
        <v>43</v>
      </c>
      <c r="F77" s="10">
        <v>1</v>
      </c>
      <c r="G77" s="24"/>
      <c r="H77" s="24"/>
      <c r="I77" s="20" t="str">
        <f>_xlfn.DISPIMG("ID_0A1D0B16FC194919912847C1E3EBC67E",1)</f>
        <v>=DISPIMG("ID_0A1D0B16FC194919912847C1E3EBC67E",1)</v>
      </c>
      <c r="J77" s="24" t="s">
        <v>133</v>
      </c>
    </row>
    <row r="78" s="1" customFormat="1" ht="35" customHeight="1" spans="1:10">
      <c r="A78" s="10">
        <v>76</v>
      </c>
      <c r="B78" s="10" t="s">
        <v>159</v>
      </c>
      <c r="C78" s="10" t="s">
        <v>41</v>
      </c>
      <c r="D78" s="10" t="s">
        <v>160</v>
      </c>
      <c r="E78" s="10" t="s">
        <v>43</v>
      </c>
      <c r="F78" s="10">
        <v>2</v>
      </c>
      <c r="G78" s="24"/>
      <c r="H78" s="24"/>
      <c r="I78" s="27" t="str">
        <f>_xlfn.DISPIMG("ID_69720480D2B74E20B6EBF603A5FDD641",1)</f>
        <v>=DISPIMG("ID_69720480D2B74E20B6EBF603A5FDD641",1)</v>
      </c>
      <c r="J78" s="24" t="s">
        <v>133</v>
      </c>
    </row>
    <row r="79" s="1" customFormat="1" ht="35" customHeight="1" spans="1:10">
      <c r="A79" s="10">
        <v>77</v>
      </c>
      <c r="B79" s="10" t="s">
        <v>161</v>
      </c>
      <c r="C79" s="10" t="s">
        <v>162</v>
      </c>
      <c r="D79" s="10" t="s">
        <v>163</v>
      </c>
      <c r="E79" s="10" t="s">
        <v>18</v>
      </c>
      <c r="F79" s="10">
        <v>2</v>
      </c>
      <c r="G79" s="24"/>
      <c r="H79" s="24"/>
      <c r="I79" s="20" t="str">
        <f>_xlfn.DISPIMG("ID_FEF9B7D6F79A4972BDCB457D0FEB7B67",1)</f>
        <v>=DISPIMG("ID_FEF9B7D6F79A4972BDCB457D0FEB7B67",1)</v>
      </c>
      <c r="J79" s="24" t="s">
        <v>133</v>
      </c>
    </row>
    <row r="80" s="1" customFormat="1" ht="35" customHeight="1" spans="1:10">
      <c r="A80" s="10">
        <v>78</v>
      </c>
      <c r="B80" s="10" t="s">
        <v>164</v>
      </c>
      <c r="C80" s="10"/>
      <c r="D80" s="10" t="s">
        <v>165</v>
      </c>
      <c r="E80" s="10" t="s">
        <v>166</v>
      </c>
      <c r="F80" s="10">
        <v>1</v>
      </c>
      <c r="G80" s="24"/>
      <c r="H80" s="24"/>
      <c r="I80" s="20" t="str">
        <f>_xlfn.DISPIMG("ID_188279426B52446F93BE0AD795296F62",1)</f>
        <v>=DISPIMG("ID_188279426B52446F93BE0AD795296F62",1)</v>
      </c>
      <c r="J80" s="24" t="s">
        <v>133</v>
      </c>
    </row>
    <row r="81" s="1" customFormat="1" ht="35" customHeight="1" spans="1:10">
      <c r="A81" s="10">
        <v>79</v>
      </c>
      <c r="B81" s="10" t="s">
        <v>167</v>
      </c>
      <c r="C81" s="10" t="s">
        <v>26</v>
      </c>
      <c r="D81" s="10" t="s">
        <v>168</v>
      </c>
      <c r="E81" s="11" t="s">
        <v>35</v>
      </c>
      <c r="F81" s="11">
        <v>2</v>
      </c>
      <c r="G81" s="24"/>
      <c r="H81" s="24"/>
      <c r="I81" s="20" t="str">
        <f>_xlfn.DISPIMG("ID_111092A39D2C4654A00661321BFD3FC4",1)</f>
        <v>=DISPIMG("ID_111092A39D2C4654A00661321BFD3FC4",1)</v>
      </c>
      <c r="J81" s="24" t="s">
        <v>133</v>
      </c>
    </row>
    <row r="82" s="1" customFormat="1" ht="35" customHeight="1" spans="1:10">
      <c r="A82" s="10">
        <v>80</v>
      </c>
      <c r="B82" s="10" t="s">
        <v>169</v>
      </c>
      <c r="C82" s="10" t="s">
        <v>26</v>
      </c>
      <c r="D82" s="10" t="s">
        <v>170</v>
      </c>
      <c r="E82" s="11" t="s">
        <v>35</v>
      </c>
      <c r="F82" s="11">
        <v>2</v>
      </c>
      <c r="G82" s="24"/>
      <c r="H82" s="24"/>
      <c r="I82" s="20" t="str">
        <f>_xlfn.DISPIMG("ID_9530960B72224B04BA9C23B079153D89",1)</f>
        <v>=DISPIMG("ID_9530960B72224B04BA9C23B079153D89",1)</v>
      </c>
      <c r="J82" s="24" t="s">
        <v>133</v>
      </c>
    </row>
  </sheetData>
  <mergeCells count="5">
    <mergeCell ref="A1:J1"/>
    <mergeCell ref="B54:B55"/>
    <mergeCell ref="B56:B57"/>
    <mergeCell ref="I54:I55"/>
    <mergeCell ref="I56:I57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我是黑牛</cp:lastModifiedBy>
  <dcterms:created xsi:type="dcterms:W3CDTF">2023-05-12T11:15:00Z</dcterms:created>
  <dcterms:modified xsi:type="dcterms:W3CDTF">2025-07-04T14:10:44Z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3CECEAC57F82432DAFAC2779F03F83DF_12</vt:lpwstr>
  </property>
</Properties>
</file>