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4424" name="ID_262CAC5403294A5986AB7688F79FA6AC" descr="1748493909827--124037695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973955" y="1100455"/>
          <a:ext cx="1160145" cy="11645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437" name="ID_420B3CDD82FA46688FF9CE43DE62CA21" descr="6169037396eb4f2faedab66fb0694217_compres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899660" y="7234555"/>
          <a:ext cx="1162685" cy="11671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445" name="ID_B58B725F8C9545798B9DB0771CEB54A8" descr="e358b542a5e8ac6970692854302f5965_compress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823460" y="24822785"/>
          <a:ext cx="1257935" cy="12763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425" name="ID_0D1669DB353C423381573D7DB5AE6DAF" descr="22d8485526743b179bc22e1fa6d9e513_compress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169535" y="2392680"/>
          <a:ext cx="702945" cy="7105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435" name="ID_D8A710F38BE54CFAAC009BA4D95EC20E" descr="2025.06.26_19.35.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rot="-10800000" flipV="1">
          <a:off x="4853940" y="4742815"/>
          <a:ext cx="1229995" cy="12515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426" name="ID_C316457F44E944A6A4CFF950D829C36B" descr="86baefe1be2a98ff75599cf814f9c266_compress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117465" y="3191510"/>
          <a:ext cx="1005840" cy="10172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433" name="ID_43E784734D5849B4BE0F9AC6D9957A6F" descr="c6386b0d43f7357a88e640fc8c011a1d_compress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775835" y="3832860"/>
          <a:ext cx="1375410" cy="13963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427" name="ID_F5CD9B0ECCD04E16A2D9E357261AFB51" descr="0b97ee28d4bc00db3998b1865f4efeef_compress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514850" y="5183505"/>
          <a:ext cx="1927860" cy="19481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6" name="ID_AE7FDCA645024E71A4C8671F4212541D" descr="51884b1a528bc465e9aeb51257fe258c_compress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643880" y="7284085"/>
          <a:ext cx="402590" cy="2901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436" name="ID_B8A26F65BEE24A35BD5D45E7308DCBAE" descr="e5c5db1c84b70eb4d622c9fbbc26b728_compress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714875" y="7978140"/>
          <a:ext cx="1312545" cy="12433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442" name="ID_702CEF23C08B4FC984A5A80DBA5B9A0E" descr="8f95fd3cb64f625d0c28d138ec3273e7_compress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597400" y="16392525"/>
          <a:ext cx="1754505" cy="15754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459" name="ID_291218BA1C7E4862903D2580A6309048" descr="697fd8f6e8230923d65a4d4b7abf55ae_compress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784725" y="39772590"/>
          <a:ext cx="1647190" cy="16598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443" name="ID_7142F8C52C004836B38650174476E0F9" descr="ab9ee89e7cea4a2b129535d604708e77_compress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638675" y="18050510"/>
          <a:ext cx="1427480" cy="1435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431" name="ID_C7A9B13D5A3845DB833559AE550E26B1" descr="8db0b3d02c6f55632b166f52b5bca6df_origin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958715" y="18852515"/>
          <a:ext cx="925195" cy="9321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457" name="ID_501E2E42A9FA4F4CB66709896AA3443A" descr="a9bc88b00bb288d3900fac97b661a306_compress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766945" y="37997765"/>
          <a:ext cx="1493520" cy="15005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430" name="ID_0963525E743647E5A9D483653539A3D9" descr="781ae04c7663e55c19257f9f5120bdfc_origin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5113020" y="20577175"/>
          <a:ext cx="848995" cy="8629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428" name="ID_086AF245AC7A4377822C392451F9A9BA" descr="b96d51490c505e3557d3773b59675699_compress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5143500" y="21576030"/>
          <a:ext cx="857885" cy="8705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438" name="ID_12D5BFDA5F4E4006AE738BA298D0D161" descr="b647df81241914110a3e9d8bf6939bd5_compress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701540" y="22186265"/>
          <a:ext cx="1316990" cy="1333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444" name="ID_DE7244C271B44DEBAD23DAA9BF17CA28" descr="33dc980806fbab8a3892fff2703d4ea8_compress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721225" y="23978870"/>
          <a:ext cx="1330325" cy="13468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" name="ID_A5EEA6F732C04A2C863751B4DEC0ACEF" descr="45baffc8c0d8e5d4bffba0f734d84230_compress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5682615" y="12103100"/>
          <a:ext cx="310515" cy="2705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446" name="ID_671CE4BC046A40B2AA84B4212AB84658" descr="f49ff53c747b066310db9b44b9aa5791_compress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893310" y="27803475"/>
          <a:ext cx="1408430" cy="14230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448" name="ID_1D8BE6CD550C4600B32D280252464F67" descr="d41375ae5a204350493dedc2ea41b2b5_compress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912995" y="29353510"/>
          <a:ext cx="1386205" cy="14046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449" name="ID_D107E07A0D1947E0A1757B9BF20E7FD0" descr="4c87d9b1aaddafaee87ba9b6172754a9_compress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932680" y="30276165"/>
          <a:ext cx="1255395" cy="1270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464" name="ID_F41167B1D1DA4BF58BD318527435F9AF" descr="1a88a15618a9a627a1e0c60d390ec0e6_compress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797425" y="32797115"/>
          <a:ext cx="1314450" cy="13233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451" name="ID_1A62CD90202440DFA8E693996E246298" descr="144b8024894ae984b40282b959c5eec7_compress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662805" y="34226500"/>
          <a:ext cx="1449070" cy="15309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453" name="ID_FE5ACB63B13049FDAC7294909F44B0BE" descr="a6c17278fc37adadb170a766cfbb8784_compress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701540" y="34364930"/>
          <a:ext cx="1410335" cy="14154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452" name="ID_B76BC574D345453BBCAE59C01CE407DD" descr="a8aa689e3b0fed549b72a8296aa4fb5d_compress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4758055" y="35132010"/>
          <a:ext cx="1430020" cy="14344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454" name="ID_4F380502116341DA9D8DF2C4DC4DE593" descr="e8444f7cbd122fd7a6d7d0d13c39e747_compress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4749800" y="35968940"/>
          <a:ext cx="1501775" cy="15195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455" name="ID_DF62F44C16BA49E88A3087152EF2DF82" descr="b29b739b39d54099581e2f1bb27784b7_compress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4760595" y="36594415"/>
          <a:ext cx="1473200" cy="15005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456" name="ID_05B1D678BBFE4ECA8E415B0DC8E04831" descr="bb887392a7f11b28920722d0b9a5aca0_compress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 rot="-5400000">
          <a:off x="4926330" y="37264340"/>
          <a:ext cx="1188720" cy="15259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458" name="ID_5E09E3468977402184E3C41D81F132A6" descr="7287ea37a5ea3178b5e64177220471e8_compress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4788535" y="38903275"/>
          <a:ext cx="1495425" cy="1511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65C0B19646D74393A37F3DDE71D97581" descr="28f335b589c48522795888708553eade_compress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4510405" y="40142795"/>
          <a:ext cx="968375" cy="4940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5444DC06D4CD4D6ABD5E741BE1A31CD0" descr="0e9d1be9c539b031f56269e9526d58e0_compress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5179060" y="42007790"/>
          <a:ext cx="1076325" cy="10979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461" name="ID_C5B477E274144B0CAFD85E284A7A6D8A" descr="92262321710968c5a16b91d9ecba026d_compress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4784725" y="43235245"/>
          <a:ext cx="1373505" cy="13868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462" name="ID_1BFD1EC220EF4498B1856681D8046092" descr="416ebd21e9d57c25ba03d8402cced4ec_compress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4788535" y="44284900"/>
          <a:ext cx="1345565" cy="13582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460" name="ID_06CE6276E9A2439E8EACE3BEE1B7BCC9" descr="efd13244336c2b872c6362e7facee1dc_compress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4786630" y="45339635"/>
          <a:ext cx="1360170" cy="13754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463" name="ID_2009E067E57C4CB88DE07C8B2EEAA265" descr="15812773bbf1e10fcd974d414e40ecd7_compress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4751705" y="43999150"/>
          <a:ext cx="1428115" cy="1435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A1C143C54ECB407A8D96D5103F425F3A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5823585" y="14910435"/>
          <a:ext cx="551180" cy="215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1" name="ID_007CBB429A3E4B9184154A7C3CDF471B" descr="b70c86813e39688202ee9d58b1f3a0f"/>
        <xdr:cNvPicPr/>
      </xdr:nvPicPr>
      <xdr:blipFill>
        <a:blip r:embed="rId39"/>
        <a:stretch>
          <a:fillRect/>
        </a:stretch>
      </xdr:blipFill>
      <xdr:spPr>
        <a:xfrm>
          <a:off x="0" y="0"/>
          <a:ext cx="8001000" cy="7917815"/>
        </a:xfrm>
        <a:prstGeom prst="rect">
          <a:avLst/>
        </a:prstGeom>
      </xdr:spPr>
    </xdr:pic>
  </etc:cellImage>
  <etc:cellImage>
    <xdr:pic>
      <xdr:nvPicPr>
        <xdr:cNvPr id="26" name="ID_2FDBA2328A6E43C6857380A3D0ED9D13" descr="83b6c1d6413da1ead33c3584ab2754b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7460615" y="7549515"/>
          <a:ext cx="921385" cy="921385"/>
        </a:xfrm>
        <a:prstGeom prst="rect">
          <a:avLst/>
        </a:prstGeom>
      </xdr:spPr>
    </xdr:pic>
  </etc:cellImage>
  <etc:cellImage>
    <xdr:pic>
      <xdr:nvPicPr>
        <xdr:cNvPr id="42" name="ID_275215693B044AD3BB8CF07479FB6289" descr="7a46d5ab3a78d2a9d470c1a1827dce1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7527290" y="8621395"/>
          <a:ext cx="648970" cy="85915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<sst xmlns="http://schemas.openxmlformats.org/spreadsheetml/2006/main" count="228" uniqueCount="108">
  <si>
    <t>二二五团中学秋季学期“五金劳保类”物品采购清单</t>
  </si>
  <si>
    <t>序号</t>
  </si>
  <si>
    <t>物品名称</t>
  </si>
  <si>
    <t>品牌</t>
  </si>
  <si>
    <t>规格型号</t>
  </si>
  <si>
    <t>单位</t>
  </si>
  <si>
    <t>数量</t>
  </si>
  <si>
    <t>单价</t>
  </si>
  <si>
    <t>总价</t>
  </si>
  <si>
    <t>照片</t>
  </si>
  <si>
    <t>备注</t>
  </si>
  <si>
    <t>水管阀门配件</t>
  </si>
  <si>
    <t>个</t>
  </si>
  <si>
    <t>WX</t>
  </si>
  <si>
    <t>水龙头阀芯</t>
  </si>
  <si>
    <t>通用</t>
  </si>
  <si>
    <t>生料带</t>
  </si>
  <si>
    <t>一件20米
50卷一件</t>
  </si>
  <si>
    <t>件</t>
  </si>
  <si>
    <t>电胶带</t>
  </si>
  <si>
    <t>四种颜色一件</t>
  </si>
  <si>
    <t>线槽</t>
  </si>
  <si>
    <t>厚，
带背秀明胶
宽度20mm
高度10mm</t>
  </si>
  <si>
    <t>条</t>
  </si>
  <si>
    <t>干壁钉</t>
  </si>
  <si>
    <t>黑色
3.5*16mm</t>
  </si>
  <si>
    <t>盒</t>
  </si>
  <si>
    <t>黑色
3.5*35mm</t>
  </si>
  <si>
    <t>黑色
3.5*50mm</t>
  </si>
  <si>
    <t>钻尾钉</t>
  </si>
  <si>
    <t>M4.2*50mm</t>
  </si>
  <si>
    <t>304不锈钢自攻螺丝</t>
  </si>
  <si>
    <t>3.5*25mm</t>
  </si>
  <si>
    <t>电线（红）</t>
  </si>
  <si>
    <t>1*2.5mm</t>
  </si>
  <si>
    <t>卷(铜线）</t>
  </si>
  <si>
    <t>电线（绿）</t>
  </si>
  <si>
    <t>电线（黄）</t>
  </si>
  <si>
    <t>铁丝</t>
  </si>
  <si>
    <t>1mm</t>
  </si>
  <si>
    <t>卷</t>
  </si>
  <si>
    <t>暗锁</t>
  </si>
  <si>
    <t>套</t>
  </si>
  <si>
    <t>锁芯</t>
  </si>
  <si>
    <t>锁体</t>
  </si>
  <si>
    <t>厕所门合页</t>
  </si>
  <si>
    <t>双</t>
  </si>
  <si>
    <t>玻璃胶</t>
  </si>
  <si>
    <t>透明</t>
  </si>
  <si>
    <t>瓶</t>
  </si>
  <si>
    <t xml:space="preserve">锂合金门锁芯 </t>
  </si>
  <si>
    <t>锁芯，锁体套装</t>
  </si>
  <si>
    <t>防火门通用锁芯</t>
  </si>
  <si>
    <t xml:space="preserve">一把钥匙开整体锁
</t>
  </si>
  <si>
    <t>把</t>
  </si>
  <si>
    <t>浴室开关防水盒</t>
  </si>
  <si>
    <t>插座盖子</t>
  </si>
  <si>
    <t>国旗杆钢丝</t>
  </si>
  <si>
    <t>3mm（包塑）</t>
  </si>
  <si>
    <t>米</t>
  </si>
  <si>
    <t>窗户把手</t>
  </si>
  <si>
    <t>锂合金窗户</t>
  </si>
  <si>
    <t>窗户转动杆</t>
  </si>
  <si>
    <t>长度一米</t>
  </si>
  <si>
    <t>铆钉枪</t>
  </si>
  <si>
    <t>污染排水管</t>
  </si>
  <si>
    <t>50mm</t>
  </si>
  <si>
    <t>WX5，JT1</t>
  </si>
  <si>
    <t>排水管子弯头</t>
  </si>
  <si>
    <t>排水管子接头</t>
  </si>
  <si>
    <t>排水管子三头</t>
  </si>
  <si>
    <t>防臭存水S型管子</t>
  </si>
  <si>
    <t>滤芯</t>
  </si>
  <si>
    <r>
      <rPr>
        <sz val="10"/>
        <rFont val="宋体"/>
        <charset val="134"/>
      </rPr>
      <t>TF31-4021（</t>
    </r>
    <r>
      <rPr>
        <sz val="6"/>
        <rFont val="宋体"/>
        <charset val="134"/>
      </rPr>
      <t>533mm*99.7mm</t>
    </r>
    <r>
      <rPr>
        <sz val="10"/>
        <rFont val="宋体"/>
        <charset val="134"/>
      </rPr>
      <t>）</t>
    </r>
  </si>
  <si>
    <t>落水胆</t>
  </si>
  <si>
    <t>魔力纳米胶</t>
  </si>
  <si>
    <t>3*20</t>
  </si>
  <si>
    <t>三角阀门</t>
  </si>
  <si>
    <t>高强度内六角螺丝</t>
  </si>
  <si>
    <t>10.9级12M
25mm</t>
  </si>
  <si>
    <t>钢丝钳子</t>
  </si>
  <si>
    <t>20mm</t>
  </si>
  <si>
    <t>玻璃刀</t>
  </si>
  <si>
    <t>卷尺</t>
  </si>
  <si>
    <t>10 米</t>
  </si>
  <si>
    <t>十字螺丝钉</t>
  </si>
  <si>
    <t>30cm</t>
  </si>
  <si>
    <t>六角套筒</t>
  </si>
  <si>
    <t>8mm,10mm,12mm,14mm</t>
  </si>
  <si>
    <t>三轮车轮胎</t>
  </si>
  <si>
    <t>前胎:375-12（2个）
后胎:412（1个）</t>
  </si>
  <si>
    <t>ST</t>
  </si>
  <si>
    <t>三轮车刹车</t>
  </si>
  <si>
    <t>蒸箱线圈</t>
  </si>
  <si>
    <t>红色喷漆</t>
  </si>
  <si>
    <t>千若汇</t>
  </si>
  <si>
    <t>油性/大瓶</t>
  </si>
  <si>
    <t>ZZ</t>
  </si>
  <si>
    <t>防刺服</t>
  </si>
  <si>
    <t>神铠</t>
  </si>
  <si>
    <t>硬质钨钢板铆接式</t>
  </si>
  <si>
    <t>保安服（男）</t>
  </si>
  <si>
    <t>热切</t>
  </si>
  <si>
    <t>L</t>
  </si>
  <si>
    <t>XL</t>
  </si>
  <si>
    <t>4XL</t>
  </si>
  <si>
    <t>保安服（女）</t>
  </si>
  <si>
    <t>总价：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</si>
</sst>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16"/>
      <name val="方正小标宋简体"/>
      <charset val="134"/>
    </font>
    <font>
      <sz val="10"/>
      <name val="方正小标宋简体"/>
      <charset val="134"/>
    </font>
    <font>
      <sz val="10"/>
      <name val="黑体"/>
      <charset val="134"/>
    </font>
    <font>
      <sz val="10"/>
      <name val="仿宋_GB2312"/>
      <charset val="134"/>
    </font>
    <font>
      <sz val="10"/>
      <color theme="1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6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>
      <alignment vertical="center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righ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1" Type="http://schemas.openxmlformats.org/officeDocument/2006/relationships/image" Target="media/image41.jpeg"/><Relationship Id="rId40" Type="http://schemas.openxmlformats.org/officeDocument/2006/relationships/image" Target="media/image40.jpeg"/><Relationship Id="rId4" Type="http://schemas.openxmlformats.org/officeDocument/2006/relationships/image" Target="media/image4.jpeg"/><Relationship Id="rId39" Type="http://schemas.openxmlformats.org/officeDocument/2006/relationships/image" Target="media/image39.jpeg"/><Relationship Id="rId38" Type="http://schemas.openxmlformats.org/officeDocument/2006/relationships/image" Target="media/image38.png"/><Relationship Id="rId37" Type="http://schemas.openxmlformats.org/officeDocument/2006/relationships/image" Target="media/image37.jpeg"/><Relationship Id="rId36" Type="http://schemas.openxmlformats.org/officeDocument/2006/relationships/image" Target="media/image36.jpeg"/><Relationship Id="rId35" Type="http://schemas.openxmlformats.org/officeDocument/2006/relationships/image" Target="media/image35.jpeg"/><Relationship Id="rId34" Type="http://schemas.openxmlformats.org/officeDocument/2006/relationships/image" Target="media/image34.jpeg"/><Relationship Id="rId33" Type="http://schemas.openxmlformats.org/officeDocument/2006/relationships/image" Target="media/image33.jpeg"/><Relationship Id="rId32" Type="http://schemas.openxmlformats.org/officeDocument/2006/relationships/image" Target="media/image32.jpeg"/><Relationship Id="rId31" Type="http://schemas.openxmlformats.org/officeDocument/2006/relationships/image" Target="media/image31.jpeg"/><Relationship Id="rId30" Type="http://schemas.openxmlformats.org/officeDocument/2006/relationships/image" Target="media/image30.jpeg"/><Relationship Id="rId3" Type="http://schemas.openxmlformats.org/officeDocument/2006/relationships/image" Target="media/image3.jpeg"/><Relationship Id="rId29" Type="http://schemas.openxmlformats.org/officeDocument/2006/relationships/image" Target="media/image29.jpeg"/><Relationship Id="rId28" Type="http://schemas.openxmlformats.org/officeDocument/2006/relationships/image" Target="media/image28.jpeg"/><Relationship Id="rId27" Type="http://schemas.openxmlformats.org/officeDocument/2006/relationships/image" Target="media/image27.jpeg"/><Relationship Id="rId26" Type="http://schemas.openxmlformats.org/officeDocument/2006/relationships/image" Target="media/image26.jpeg"/><Relationship Id="rId25" Type="http://schemas.openxmlformats.org/officeDocument/2006/relationships/image" Target="media/image25.jpeg"/><Relationship Id="rId24" Type="http://schemas.openxmlformats.org/officeDocument/2006/relationships/image" Target="media/image24.jpeg"/><Relationship Id="rId23" Type="http://schemas.openxmlformats.org/officeDocument/2006/relationships/image" Target="media/image23.jpeg"/><Relationship Id="rId22" Type="http://schemas.openxmlformats.org/officeDocument/2006/relationships/image" Target="media/image22.jpeg"/><Relationship Id="rId21" Type="http://schemas.openxmlformats.org/officeDocument/2006/relationships/image" Target="media/image21.jpeg"/><Relationship Id="rId20" Type="http://schemas.openxmlformats.org/officeDocument/2006/relationships/image" Target="media/image20.jpeg"/><Relationship Id="rId2" Type="http://schemas.openxmlformats.org/officeDocument/2006/relationships/image" Target="media/image2.jpeg"/><Relationship Id="rId19" Type="http://schemas.openxmlformats.org/officeDocument/2006/relationships/image" Target="media/image19.jpeg"/><Relationship Id="rId18" Type="http://schemas.openxmlformats.org/officeDocument/2006/relationships/image" Target="media/image18.jpeg"/><Relationship Id="rId17" Type="http://schemas.openxmlformats.org/officeDocument/2006/relationships/image" Target="media/image17.jpeg"/><Relationship Id="rId16" Type="http://schemas.openxmlformats.org/officeDocument/2006/relationships/image" Target="media/image16.jpeg"/><Relationship Id="rId15" Type="http://schemas.openxmlformats.org/officeDocument/2006/relationships/image" Target="media/image15.jpeg"/><Relationship Id="rId14" Type="http://schemas.openxmlformats.org/officeDocument/2006/relationships/image" Target="media/image14.jpeg"/><Relationship Id="rId13" Type="http://schemas.openxmlformats.org/officeDocument/2006/relationships/image" Target="media/image13.jpeg"/><Relationship Id="rId12" Type="http://schemas.openxmlformats.org/officeDocument/2006/relationships/image" Target="media/image12.jpe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74"/>
  <sheetViews>
    <sheetView tabSelected="1" zoomScale="175" zoomScaleNormal="175" workbookViewId="0">
      <selection activeCell="F7" sqref="F7"/>
    </sheetView>
  </sheetViews>
  <sheetFormatPr defaultColWidth="9" defaultRowHeight="13.5"/>
  <cols>
    <col min="2" max="2" width="9" style="2"/>
    <col min="4" max="4" width="12" customWidth="1"/>
  </cols>
  <sheetData>
    <row r="1" spans="1:10">
      <c r="A1" s="3" t="s">
        <v>0</v>
      </c>
      <c r="B1" s="4"/>
      <c r="C1" s="3"/>
      <c r="D1" s="3"/>
      <c r="E1" s="3"/>
      <c r="F1" s="3"/>
      <c r="G1" s="3"/>
      <c r="H1" s="3"/>
      <c r="I1" s="3"/>
      <c r="J1" s="3"/>
    </row>
    <row r="2" spans="1:10">
      <c r="A2" s="3"/>
      <c r="B2" s="4"/>
      <c r="C2" s="3"/>
      <c r="D2" s="3"/>
      <c r="E2" s="3"/>
      <c r="F2" s="3"/>
      <c r="G2" s="3"/>
      <c r="H2" s="3"/>
      <c r="I2" s="3"/>
      <c r="J2" s="3"/>
    </row>
    <row r="3" spans="1:10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6" t="s">
        <v>9</v>
      </c>
      <c r="J3" s="10" t="s">
        <v>10</v>
      </c>
    </row>
    <row r="4" ht="30" customHeight="1" spans="1:10">
      <c r="A4" s="6">
        <v>1</v>
      </c>
      <c r="B4" s="6" t="s">
        <v>11</v>
      </c>
      <c r="C4" s="6"/>
      <c r="D4" s="6">
        <v>50</v>
      </c>
      <c r="E4" s="6" t="s">
        <v>12</v>
      </c>
      <c r="F4" s="6">
        <v>10</v>
      </c>
      <c r="G4" s="6"/>
      <c r="H4" s="6">
        <f t="shared" ref="H4:H34" si="0">F4*G4</f>
        <v>0</v>
      </c>
      <c r="I4" s="6" t="str">
        <f>_xlfn.DISPIMG("ID_262CAC5403294A5986AB7688F79FA6AC",1)</f>
        <v>=DISPIMG("ID_262CAC5403294A5986AB7688F79FA6AC",1)</v>
      </c>
      <c r="J4" s="7" t="s">
        <v>13</v>
      </c>
    </row>
    <row r="5" ht="30" customHeight="1" spans="1:10">
      <c r="A5" s="6">
        <v>2</v>
      </c>
      <c r="B5" s="6" t="s">
        <v>11</v>
      </c>
      <c r="C5" s="6"/>
      <c r="D5" s="6">
        <v>40</v>
      </c>
      <c r="E5" s="6" t="s">
        <v>12</v>
      </c>
      <c r="F5" s="6">
        <v>10</v>
      </c>
      <c r="G5" s="6"/>
      <c r="H5" s="6">
        <f t="shared" si="0"/>
        <v>0</v>
      </c>
      <c r="I5" s="6"/>
      <c r="J5" s="7" t="s">
        <v>13</v>
      </c>
    </row>
    <row r="6" ht="30" customHeight="1" spans="1:10">
      <c r="A6" s="6">
        <v>3</v>
      </c>
      <c r="B6" s="6" t="s">
        <v>11</v>
      </c>
      <c r="C6" s="6"/>
      <c r="D6" s="6">
        <v>32</v>
      </c>
      <c r="E6" s="6" t="s">
        <v>12</v>
      </c>
      <c r="F6" s="6">
        <v>10</v>
      </c>
      <c r="G6" s="6"/>
      <c r="H6" s="6">
        <f t="shared" si="0"/>
        <v>0</v>
      </c>
      <c r="I6" s="6"/>
      <c r="J6" s="7" t="s">
        <v>13</v>
      </c>
    </row>
    <row r="7" ht="30" customHeight="1" spans="1:10">
      <c r="A7" s="6">
        <v>4</v>
      </c>
      <c r="B7" s="6" t="s">
        <v>11</v>
      </c>
      <c r="C7" s="6"/>
      <c r="D7" s="6">
        <v>25</v>
      </c>
      <c r="E7" s="6" t="s">
        <v>12</v>
      </c>
      <c r="F7" s="6">
        <v>10</v>
      </c>
      <c r="G7" s="6"/>
      <c r="H7" s="6">
        <f t="shared" si="0"/>
        <v>0</v>
      </c>
      <c r="I7" s="6"/>
      <c r="J7" s="7" t="s">
        <v>13</v>
      </c>
    </row>
    <row r="8" ht="30" customHeight="1" spans="1:10">
      <c r="A8" s="6">
        <v>5</v>
      </c>
      <c r="B8" s="6" t="s">
        <v>11</v>
      </c>
      <c r="C8" s="6"/>
      <c r="D8" s="6">
        <v>20</v>
      </c>
      <c r="E8" s="6" t="s">
        <v>12</v>
      </c>
      <c r="F8" s="6">
        <v>10</v>
      </c>
      <c r="G8" s="6"/>
      <c r="H8" s="6">
        <f t="shared" si="0"/>
        <v>0</v>
      </c>
      <c r="I8" s="6"/>
      <c r="J8" s="7" t="s">
        <v>13</v>
      </c>
    </row>
    <row r="9" ht="30" customHeight="1" spans="1:10">
      <c r="A9" s="6">
        <v>6</v>
      </c>
      <c r="B9" s="6" t="s">
        <v>14</v>
      </c>
      <c r="C9" s="6"/>
      <c r="D9" s="6" t="s">
        <v>15</v>
      </c>
      <c r="E9" s="6" t="s">
        <v>12</v>
      </c>
      <c r="F9" s="6">
        <v>50</v>
      </c>
      <c r="G9" s="6"/>
      <c r="H9" s="6">
        <f t="shared" si="0"/>
        <v>0</v>
      </c>
      <c r="I9" s="6" t="str">
        <f>_xlfn.DISPIMG("ID_0D1669DB353C423381573D7DB5AE6DAF",1)</f>
        <v>=DISPIMG("ID_0D1669DB353C423381573D7DB5AE6DAF",1)</v>
      </c>
      <c r="J9" s="7" t="s">
        <v>13</v>
      </c>
    </row>
    <row r="10" ht="54.55" spans="1:10">
      <c r="A10" s="6">
        <v>7</v>
      </c>
      <c r="B10" s="6" t="s">
        <v>16</v>
      </c>
      <c r="C10" s="6"/>
      <c r="D10" s="6" t="s">
        <v>17</v>
      </c>
      <c r="E10" s="6" t="s">
        <v>18</v>
      </c>
      <c r="F10" s="6">
        <v>1</v>
      </c>
      <c r="G10" s="6"/>
      <c r="H10" s="6">
        <f t="shared" si="0"/>
        <v>0</v>
      </c>
      <c r="I10" s="11" t="str">
        <f>_xlfn.DISPIMG("ID_C316457F44E944A6A4CFF950D829C36B",1)</f>
        <v>=DISPIMG("ID_C316457F44E944A6A4CFF950D829C36B",1)</v>
      </c>
      <c r="J10" s="7" t="s">
        <v>13</v>
      </c>
    </row>
    <row r="11" ht="30" customHeight="1" spans="1:10">
      <c r="A11" s="6">
        <v>8</v>
      </c>
      <c r="B11" s="6" t="s">
        <v>19</v>
      </c>
      <c r="C11" s="6"/>
      <c r="D11" s="6" t="s">
        <v>20</v>
      </c>
      <c r="E11" s="6" t="s">
        <v>18</v>
      </c>
      <c r="F11" s="6">
        <v>5</v>
      </c>
      <c r="G11" s="6"/>
      <c r="H11" s="6">
        <f t="shared" si="0"/>
        <v>0</v>
      </c>
      <c r="I11" s="12" t="str">
        <f>_xlfn.DISPIMG("ID_43E784734D5849B4BE0F9AC6D9957A6F",1)</f>
        <v>=DISPIMG("ID_43E784734D5849B4BE0F9AC6D9957A6F",1)</v>
      </c>
      <c r="J11" s="7" t="s">
        <v>13</v>
      </c>
    </row>
    <row r="12" ht="30" customHeight="1" spans="1:10">
      <c r="A12" s="6">
        <v>9</v>
      </c>
      <c r="B12" s="6" t="s">
        <v>21</v>
      </c>
      <c r="C12" s="6"/>
      <c r="D12" s="6" t="s">
        <v>22</v>
      </c>
      <c r="E12" s="6" t="s">
        <v>23</v>
      </c>
      <c r="F12" s="6">
        <v>100</v>
      </c>
      <c r="G12" s="6"/>
      <c r="H12" s="6">
        <f t="shared" si="0"/>
        <v>0</v>
      </c>
      <c r="I12" s="12" t="str">
        <f>_xlfn.DISPIMG("ID_D8A710F38BE54CFAAC009BA4D95EC20E",1)</f>
        <v>=DISPIMG("ID_D8A710F38BE54CFAAC009BA4D95EC20E",1)</v>
      </c>
      <c r="J12" s="7" t="s">
        <v>13</v>
      </c>
    </row>
    <row r="13" ht="30" customHeight="1" spans="1:10">
      <c r="A13" s="6">
        <v>10</v>
      </c>
      <c r="B13" s="6" t="s">
        <v>24</v>
      </c>
      <c r="C13" s="6"/>
      <c r="D13" s="6" t="s">
        <v>25</v>
      </c>
      <c r="E13" s="6" t="s">
        <v>26</v>
      </c>
      <c r="F13" s="6">
        <v>5</v>
      </c>
      <c r="G13" s="6"/>
      <c r="H13" s="6">
        <f t="shared" si="0"/>
        <v>0</v>
      </c>
      <c r="I13" s="6" t="str">
        <f>_xlfn.DISPIMG("ID_F5CD9B0ECCD04E16A2D9E357261AFB51",1)</f>
        <v>=DISPIMG("ID_F5CD9B0ECCD04E16A2D9E357261AFB51",1)</v>
      </c>
      <c r="J13" s="7" t="s">
        <v>13</v>
      </c>
    </row>
    <row r="14" ht="30" customHeight="1" spans="1:10">
      <c r="A14" s="6">
        <v>11</v>
      </c>
      <c r="B14" s="6" t="s">
        <v>24</v>
      </c>
      <c r="C14" s="6"/>
      <c r="D14" s="6" t="s">
        <v>27</v>
      </c>
      <c r="E14" s="6" t="s">
        <v>26</v>
      </c>
      <c r="F14" s="6">
        <v>5</v>
      </c>
      <c r="G14" s="6"/>
      <c r="H14" s="6">
        <f t="shared" si="0"/>
        <v>0</v>
      </c>
      <c r="I14" s="6"/>
      <c r="J14" s="7" t="s">
        <v>13</v>
      </c>
    </row>
    <row r="15" ht="30" customHeight="1" spans="1:10">
      <c r="A15" s="6">
        <v>12</v>
      </c>
      <c r="B15" s="6" t="s">
        <v>24</v>
      </c>
      <c r="C15" s="6"/>
      <c r="D15" s="6" t="s">
        <v>28</v>
      </c>
      <c r="E15" s="6" t="s">
        <v>26</v>
      </c>
      <c r="F15" s="6">
        <v>5</v>
      </c>
      <c r="G15" s="6"/>
      <c r="H15" s="6">
        <f t="shared" si="0"/>
        <v>0</v>
      </c>
      <c r="I15" s="6"/>
      <c r="J15" s="7" t="s">
        <v>13</v>
      </c>
    </row>
    <row r="16" ht="30" customHeight="1" spans="1:10">
      <c r="A16" s="6">
        <v>13</v>
      </c>
      <c r="B16" s="6" t="s">
        <v>29</v>
      </c>
      <c r="C16" s="6"/>
      <c r="D16" s="6" t="s">
        <v>30</v>
      </c>
      <c r="E16" s="6" t="s">
        <v>26</v>
      </c>
      <c r="F16" s="6">
        <v>1</v>
      </c>
      <c r="G16" s="6"/>
      <c r="H16" s="6">
        <f t="shared" si="0"/>
        <v>0</v>
      </c>
      <c r="I16" s="6" t="str">
        <f>_xlfn.DISPIMG("ID_420B3CDD82FA46688FF9CE43DE62CA21",1)</f>
        <v>=DISPIMG("ID_420B3CDD82FA46688FF9CE43DE62CA21",1)</v>
      </c>
      <c r="J16" s="7" t="s">
        <v>13</v>
      </c>
    </row>
    <row r="17" ht="30" customHeight="1" spans="1:10">
      <c r="A17" s="6">
        <v>14</v>
      </c>
      <c r="B17" s="6" t="s">
        <v>31</v>
      </c>
      <c r="C17" s="6"/>
      <c r="D17" s="6" t="s">
        <v>32</v>
      </c>
      <c r="E17" s="6" t="s">
        <v>26</v>
      </c>
      <c r="F17" s="6">
        <v>1</v>
      </c>
      <c r="G17" s="6"/>
      <c r="H17" s="6">
        <f t="shared" si="0"/>
        <v>0</v>
      </c>
      <c r="I17" s="6" t="str">
        <f>_xlfn.DISPIMG("ID_B8A26F65BEE24A35BD5D45E7308DCBAE",1)</f>
        <v>=DISPIMG("ID_B8A26F65BEE24A35BD5D45E7308DCBAE",1)</v>
      </c>
      <c r="J17" s="7" t="s">
        <v>13</v>
      </c>
    </row>
    <row r="18" ht="30" customHeight="1" spans="1:10">
      <c r="A18" s="6">
        <v>15</v>
      </c>
      <c r="B18" s="6" t="s">
        <v>33</v>
      </c>
      <c r="C18" s="6"/>
      <c r="D18" s="6" t="s">
        <v>34</v>
      </c>
      <c r="E18" s="6" t="s">
        <v>35</v>
      </c>
      <c r="F18" s="6">
        <v>1</v>
      </c>
      <c r="G18" s="6"/>
      <c r="H18" s="6">
        <f t="shared" si="0"/>
        <v>0</v>
      </c>
      <c r="I18" s="6" t="str">
        <f>_xlfn.DISPIMG("ID_AE7FDCA645024E71A4C8671F4212541D",1)</f>
        <v>=DISPIMG("ID_AE7FDCA645024E71A4C8671F4212541D",1)</v>
      </c>
      <c r="J18" s="7" t="s">
        <v>13</v>
      </c>
    </row>
    <row r="19" ht="30" customHeight="1" spans="1:10">
      <c r="A19" s="6">
        <v>16</v>
      </c>
      <c r="B19" s="6" t="s">
        <v>36</v>
      </c>
      <c r="C19" s="6"/>
      <c r="D19" s="6" t="s">
        <v>34</v>
      </c>
      <c r="E19" s="6" t="s">
        <v>35</v>
      </c>
      <c r="F19" s="6">
        <v>1</v>
      </c>
      <c r="G19" s="6"/>
      <c r="H19" s="6">
        <f t="shared" si="0"/>
        <v>0</v>
      </c>
      <c r="I19" s="6"/>
      <c r="J19" s="7" t="s">
        <v>13</v>
      </c>
    </row>
    <row r="20" ht="30" customHeight="1" spans="1:10">
      <c r="A20" s="6">
        <v>17</v>
      </c>
      <c r="B20" s="6" t="s">
        <v>37</v>
      </c>
      <c r="C20" s="6"/>
      <c r="D20" s="6" t="s">
        <v>34</v>
      </c>
      <c r="E20" s="6" t="s">
        <v>35</v>
      </c>
      <c r="F20" s="6">
        <v>1</v>
      </c>
      <c r="G20" s="6"/>
      <c r="H20" s="6">
        <f t="shared" si="0"/>
        <v>0</v>
      </c>
      <c r="I20" s="6"/>
      <c r="J20" s="7" t="s">
        <v>13</v>
      </c>
    </row>
    <row r="21" ht="30" customHeight="1" spans="1:10">
      <c r="A21" s="6">
        <v>18</v>
      </c>
      <c r="B21" s="6" t="s">
        <v>38</v>
      </c>
      <c r="C21" s="6"/>
      <c r="D21" s="6" t="s">
        <v>39</v>
      </c>
      <c r="E21" s="6" t="s">
        <v>40</v>
      </c>
      <c r="F21" s="6">
        <v>1</v>
      </c>
      <c r="G21" s="6"/>
      <c r="H21" s="6">
        <f t="shared" si="0"/>
        <v>0</v>
      </c>
      <c r="I21" s="6" t="str">
        <f>_xlfn.DISPIMG("ID_702CEF23C08B4FC984A5A80DBA5B9A0E",1)</f>
        <v>=DISPIMG("ID_702CEF23C08B4FC984A5A80DBA5B9A0E",1)</v>
      </c>
      <c r="J21" s="7" t="s">
        <v>13</v>
      </c>
    </row>
    <row r="22" ht="30" customHeight="1" spans="1:10">
      <c r="A22" s="6">
        <v>19</v>
      </c>
      <c r="B22" s="6" t="s">
        <v>41</v>
      </c>
      <c r="C22" s="6"/>
      <c r="D22" s="6" t="s">
        <v>15</v>
      </c>
      <c r="E22" s="6" t="s">
        <v>42</v>
      </c>
      <c r="F22" s="6">
        <v>5</v>
      </c>
      <c r="G22" s="6"/>
      <c r="H22" s="6">
        <f t="shared" si="0"/>
        <v>0</v>
      </c>
      <c r="I22" s="6" t="str">
        <f>_xlfn.DISPIMG("ID_7142F8C52C004836B38650174476E0F9",1)</f>
        <v>=DISPIMG("ID_7142F8C52C004836B38650174476E0F9",1)</v>
      </c>
      <c r="J22" s="7" t="s">
        <v>13</v>
      </c>
    </row>
    <row r="23" ht="30" customHeight="1" spans="1:10">
      <c r="A23" s="6">
        <v>20</v>
      </c>
      <c r="B23" s="6" t="s">
        <v>43</v>
      </c>
      <c r="C23" s="6"/>
      <c r="D23" s="6"/>
      <c r="E23" s="6" t="s">
        <v>12</v>
      </c>
      <c r="F23" s="6">
        <v>10</v>
      </c>
      <c r="G23" s="6"/>
      <c r="H23" s="6">
        <f t="shared" si="0"/>
        <v>0</v>
      </c>
      <c r="I23" s="6" t="str">
        <f>_xlfn.DISPIMG("ID_C7A9B13D5A3845DB833559AE550E26B1",1)</f>
        <v>=DISPIMG("ID_C7A9B13D5A3845DB833559AE550E26B1",1)</v>
      </c>
      <c r="J23" s="7" t="s">
        <v>13</v>
      </c>
    </row>
    <row r="24" ht="30" customHeight="1" spans="1:10">
      <c r="A24" s="6">
        <v>21</v>
      </c>
      <c r="B24" s="6" t="s">
        <v>44</v>
      </c>
      <c r="C24" s="6"/>
      <c r="D24" s="6"/>
      <c r="E24" s="6" t="s">
        <v>12</v>
      </c>
      <c r="F24" s="6">
        <v>10</v>
      </c>
      <c r="G24" s="6"/>
      <c r="H24" s="6">
        <f t="shared" si="0"/>
        <v>0</v>
      </c>
      <c r="I24" s="6" t="str">
        <f>_xlfn.DISPIMG("ID_0963525E743647E5A9D483653539A3D9",1)</f>
        <v>=DISPIMG("ID_0963525E743647E5A9D483653539A3D9",1)</v>
      </c>
      <c r="J24" s="7" t="s">
        <v>13</v>
      </c>
    </row>
    <row r="25" ht="30" customHeight="1" spans="1:10">
      <c r="A25" s="6">
        <v>22</v>
      </c>
      <c r="B25" s="6" t="s">
        <v>45</v>
      </c>
      <c r="C25" s="6"/>
      <c r="D25" s="6"/>
      <c r="E25" s="6" t="s">
        <v>46</v>
      </c>
      <c r="F25" s="6">
        <v>30</v>
      </c>
      <c r="G25" s="6"/>
      <c r="H25" s="6">
        <f t="shared" si="0"/>
        <v>0</v>
      </c>
      <c r="I25" s="6" t="str">
        <f>_xlfn.DISPIMG("ID_086AF245AC7A4377822C392451F9A9BA",1)</f>
        <v>=DISPIMG("ID_086AF245AC7A4377822C392451F9A9BA",1)</v>
      </c>
      <c r="J25" s="7" t="s">
        <v>13</v>
      </c>
    </row>
    <row r="26" ht="30" customHeight="1" spans="1:10">
      <c r="A26" s="6">
        <v>23</v>
      </c>
      <c r="B26" s="6" t="s">
        <v>47</v>
      </c>
      <c r="C26" s="6"/>
      <c r="D26" s="6" t="s">
        <v>48</v>
      </c>
      <c r="E26" s="6" t="s">
        <v>49</v>
      </c>
      <c r="F26" s="6">
        <v>10</v>
      </c>
      <c r="G26" s="6"/>
      <c r="H26" s="6">
        <f t="shared" si="0"/>
        <v>0</v>
      </c>
      <c r="I26" s="6" t="str">
        <f>_xlfn.DISPIMG("ID_12D5BFDA5F4E4006AE738BA298D0D161",1)</f>
        <v>=DISPIMG("ID_12D5BFDA5F4E4006AE738BA298D0D161",1)</v>
      </c>
      <c r="J26" s="7" t="s">
        <v>13</v>
      </c>
    </row>
    <row r="27" ht="30" customHeight="1" spans="1:10">
      <c r="A27" s="6">
        <v>24</v>
      </c>
      <c r="B27" s="6" t="s">
        <v>50</v>
      </c>
      <c r="C27" s="6"/>
      <c r="D27" s="6" t="s">
        <v>51</v>
      </c>
      <c r="E27" s="6" t="s">
        <v>12</v>
      </c>
      <c r="F27" s="6">
        <v>10</v>
      </c>
      <c r="G27" s="6"/>
      <c r="H27" s="6">
        <f t="shared" si="0"/>
        <v>0</v>
      </c>
      <c r="I27" s="6" t="str">
        <f>_xlfn.DISPIMG("ID_DE7244C271B44DEBAD23DAA9BF17CA28",1)</f>
        <v>=DISPIMG("ID_DE7244C271B44DEBAD23DAA9BF17CA28",1)</v>
      </c>
      <c r="J27" s="7" t="s">
        <v>13</v>
      </c>
    </row>
    <row r="28" ht="30" customHeight="1" spans="1:10">
      <c r="A28" s="6">
        <v>25</v>
      </c>
      <c r="B28" s="6" t="s">
        <v>52</v>
      </c>
      <c r="C28" s="6"/>
      <c r="D28" s="6" t="s">
        <v>53</v>
      </c>
      <c r="E28" s="6" t="s">
        <v>54</v>
      </c>
      <c r="F28" s="6">
        <v>15</v>
      </c>
      <c r="G28" s="6"/>
      <c r="H28" s="6">
        <f t="shared" si="0"/>
        <v>0</v>
      </c>
      <c r="I28" s="6" t="str">
        <f>_xlfn.DISPIMG("ID_B58B725F8C9545798B9DB0771CEB54A8",1)</f>
        <v>=DISPIMG("ID_B58B725F8C9545798B9DB0771CEB54A8",1)</v>
      </c>
      <c r="J28" s="7" t="s">
        <v>13</v>
      </c>
    </row>
    <row r="29" ht="30" customHeight="1" spans="1:10">
      <c r="A29" s="6">
        <v>26</v>
      </c>
      <c r="B29" s="6" t="s">
        <v>55</v>
      </c>
      <c r="C29" s="6"/>
      <c r="D29" s="6"/>
      <c r="E29" s="6" t="s">
        <v>12</v>
      </c>
      <c r="F29" s="6">
        <v>50</v>
      </c>
      <c r="G29" s="6"/>
      <c r="H29" s="6">
        <f t="shared" si="0"/>
        <v>0</v>
      </c>
      <c r="I29" s="6" t="str">
        <f>_xlfn.DISPIMG("ID_A5EEA6F732C04A2C863751B4DEC0ACEF",1)</f>
        <v>=DISPIMG("ID_A5EEA6F732C04A2C863751B4DEC0ACEF",1)</v>
      </c>
      <c r="J29" s="7" t="s">
        <v>13</v>
      </c>
    </row>
    <row r="30" ht="30" customHeight="1" spans="1:10">
      <c r="A30" s="6">
        <v>27</v>
      </c>
      <c r="B30" s="6" t="s">
        <v>56</v>
      </c>
      <c r="C30" s="6"/>
      <c r="D30" s="6"/>
      <c r="E30" s="6" t="s">
        <v>12</v>
      </c>
      <c r="F30" s="6">
        <v>50</v>
      </c>
      <c r="G30" s="6"/>
      <c r="H30" s="6">
        <f t="shared" si="0"/>
        <v>0</v>
      </c>
      <c r="I30" s="6" t="str">
        <f>_xlfn.DISPIMG("ID_671CE4BC046A40B2AA84B4212AB84658",1)</f>
        <v>=DISPIMG("ID_671CE4BC046A40B2AA84B4212AB84658",1)</v>
      </c>
      <c r="J30" s="7" t="s">
        <v>13</v>
      </c>
    </row>
    <row r="31" ht="30" customHeight="1" spans="1:10">
      <c r="A31" s="6">
        <v>28</v>
      </c>
      <c r="B31" s="6" t="s">
        <v>57</v>
      </c>
      <c r="C31" s="6"/>
      <c r="D31" s="6" t="s">
        <v>58</v>
      </c>
      <c r="E31" s="6" t="s">
        <v>59</v>
      </c>
      <c r="F31" s="6">
        <v>100</v>
      </c>
      <c r="G31" s="6"/>
      <c r="H31" s="6">
        <f t="shared" si="0"/>
        <v>0</v>
      </c>
      <c r="I31" s="6"/>
      <c r="J31" s="7" t="s">
        <v>13</v>
      </c>
    </row>
    <row r="32" ht="30" customHeight="1" spans="1:10">
      <c r="A32" s="6">
        <v>29</v>
      </c>
      <c r="B32" s="6" t="s">
        <v>60</v>
      </c>
      <c r="C32" s="6"/>
      <c r="D32" s="6" t="s">
        <v>61</v>
      </c>
      <c r="E32" s="6" t="s">
        <v>12</v>
      </c>
      <c r="F32" s="6">
        <v>50</v>
      </c>
      <c r="G32" s="6"/>
      <c r="H32" s="6">
        <f t="shared" si="0"/>
        <v>0</v>
      </c>
      <c r="I32" s="6" t="str">
        <f>_xlfn.DISPIMG("ID_1D8BE6CD550C4600B32D280252464F67",1)</f>
        <v>=DISPIMG("ID_1D8BE6CD550C4600B32D280252464F67",1)</v>
      </c>
      <c r="J32" s="7" t="s">
        <v>13</v>
      </c>
    </row>
    <row r="33" ht="30" customHeight="1" spans="1:10">
      <c r="A33" s="6">
        <v>30</v>
      </c>
      <c r="B33" s="6" t="s">
        <v>62</v>
      </c>
      <c r="C33" s="6"/>
      <c r="D33" s="6" t="s">
        <v>63</v>
      </c>
      <c r="E33" s="6" t="s">
        <v>23</v>
      </c>
      <c r="F33" s="6">
        <v>10</v>
      </c>
      <c r="G33" s="6"/>
      <c r="H33" s="6">
        <f t="shared" si="0"/>
        <v>0</v>
      </c>
      <c r="I33" s="6" t="str">
        <f>_xlfn.DISPIMG("ID_D107E07A0D1947E0A1757B9BF20E7FD0",1)</f>
        <v>=DISPIMG("ID_D107E07A0D1947E0A1757B9BF20E7FD0",1)</v>
      </c>
      <c r="J33" s="7" t="s">
        <v>13</v>
      </c>
    </row>
    <row r="34" ht="30" customHeight="1" spans="1:10">
      <c r="A34" s="6">
        <v>33</v>
      </c>
      <c r="B34" s="6" t="s">
        <v>64</v>
      </c>
      <c r="C34" s="6"/>
      <c r="D34" s="6"/>
      <c r="E34" s="6" t="s">
        <v>42</v>
      </c>
      <c r="F34" s="6">
        <v>1</v>
      </c>
      <c r="G34" s="6"/>
      <c r="H34" s="6">
        <f t="shared" si="0"/>
        <v>0</v>
      </c>
      <c r="I34" s="6" t="str">
        <f>_xlfn.DISPIMG("ID_F41167B1D1DA4BF58BD318527435F9AF",1)</f>
        <v>=DISPIMG("ID_F41167B1D1DA4BF58BD318527435F9AF",1)</v>
      </c>
      <c r="J34" s="7" t="s">
        <v>13</v>
      </c>
    </row>
    <row r="35" ht="30" customHeight="1" spans="1:10">
      <c r="A35" s="6">
        <v>34</v>
      </c>
      <c r="B35" s="6" t="s">
        <v>65</v>
      </c>
      <c r="C35" s="6"/>
      <c r="D35" s="6" t="s">
        <v>66</v>
      </c>
      <c r="E35" s="6" t="s">
        <v>23</v>
      </c>
      <c r="F35" s="6">
        <v>6</v>
      </c>
      <c r="G35" s="6"/>
      <c r="H35" s="6">
        <f t="shared" ref="H35:H51" si="1">F35*G35</f>
        <v>0</v>
      </c>
      <c r="I35" s="6" t="str">
        <f>_xlfn.DISPIMG("ID_1A62CD90202440DFA8E693996E246298",1)</f>
        <v>=DISPIMG("ID_1A62CD90202440DFA8E693996E246298",1)</v>
      </c>
      <c r="J35" s="7" t="s">
        <v>67</v>
      </c>
    </row>
    <row r="36" ht="30" customHeight="1" spans="1:10">
      <c r="A36" s="6">
        <v>35</v>
      </c>
      <c r="B36" s="6" t="s">
        <v>68</v>
      </c>
      <c r="C36" s="6"/>
      <c r="D36" s="6" t="s">
        <v>66</v>
      </c>
      <c r="E36" s="6" t="s">
        <v>12</v>
      </c>
      <c r="F36" s="6">
        <v>10</v>
      </c>
      <c r="G36" s="6"/>
      <c r="H36" s="6">
        <f t="shared" si="1"/>
        <v>0</v>
      </c>
      <c r="I36" s="6" t="str">
        <f>_xlfn.DISPIMG("ID_FE5ACB63B13049FDAC7294909F44B0BE",1)</f>
        <v>=DISPIMG("ID_FE5ACB63B13049FDAC7294909F44B0BE",1)</v>
      </c>
      <c r="J36" s="7" t="s">
        <v>13</v>
      </c>
    </row>
    <row r="37" ht="30" customHeight="1" spans="1:10">
      <c r="A37" s="6">
        <v>36</v>
      </c>
      <c r="B37" s="6" t="s">
        <v>69</v>
      </c>
      <c r="C37" s="6"/>
      <c r="D37" s="6" t="s">
        <v>66</v>
      </c>
      <c r="E37" s="6" t="s">
        <v>12</v>
      </c>
      <c r="F37" s="6">
        <v>10</v>
      </c>
      <c r="G37" s="6"/>
      <c r="H37" s="6">
        <f t="shared" si="1"/>
        <v>0</v>
      </c>
      <c r="I37" s="6" t="str">
        <f>_xlfn.DISPIMG("ID_B76BC574D345453BBCAE59C01CE407DD",1)</f>
        <v>=DISPIMG("ID_B76BC574D345453BBCAE59C01CE407DD",1)</v>
      </c>
      <c r="J37" s="7" t="s">
        <v>13</v>
      </c>
    </row>
    <row r="38" ht="30" customHeight="1" spans="1:10">
      <c r="A38" s="6">
        <v>37</v>
      </c>
      <c r="B38" s="6" t="s">
        <v>70</v>
      </c>
      <c r="C38" s="6"/>
      <c r="D38" s="6" t="s">
        <v>66</v>
      </c>
      <c r="E38" s="6" t="s">
        <v>12</v>
      </c>
      <c r="F38" s="6">
        <v>10</v>
      </c>
      <c r="G38" s="6"/>
      <c r="H38" s="6">
        <f t="shared" si="1"/>
        <v>0</v>
      </c>
      <c r="I38" s="6" t="str">
        <f>_xlfn.DISPIMG("ID_4F380502116341DA9D8DF2C4DC4DE593",1)</f>
        <v>=DISPIMG("ID_4F380502116341DA9D8DF2C4DC4DE593",1)</v>
      </c>
      <c r="J38" s="7" t="s">
        <v>13</v>
      </c>
    </row>
    <row r="39" ht="30" customHeight="1" spans="1:10">
      <c r="A39" s="6">
        <v>38</v>
      </c>
      <c r="B39" s="6" t="s">
        <v>71</v>
      </c>
      <c r="C39" s="6"/>
      <c r="D39" s="6" t="s">
        <v>66</v>
      </c>
      <c r="E39" s="6" t="s">
        <v>12</v>
      </c>
      <c r="F39" s="6">
        <v>10</v>
      </c>
      <c r="G39" s="6"/>
      <c r="H39" s="6">
        <f t="shared" si="1"/>
        <v>0</v>
      </c>
      <c r="I39" s="6" t="str">
        <f>_xlfn.DISPIMG("ID_DF62F44C16BA49E88A3087152EF2DF82",1)</f>
        <v>=DISPIMG("ID_DF62F44C16BA49E88A3087152EF2DF82",1)</v>
      </c>
      <c r="J39" s="7" t="s">
        <v>13</v>
      </c>
    </row>
    <row r="40" ht="30" customHeight="1" spans="1:10">
      <c r="A40" s="6">
        <v>39</v>
      </c>
      <c r="B40" s="6" t="s">
        <v>72</v>
      </c>
      <c r="C40" s="6"/>
      <c r="D40" s="6" t="s">
        <v>73</v>
      </c>
      <c r="E40" s="6" t="s">
        <v>12</v>
      </c>
      <c r="F40" s="6">
        <v>2</v>
      </c>
      <c r="G40" s="6"/>
      <c r="H40" s="6">
        <f t="shared" si="1"/>
        <v>0</v>
      </c>
      <c r="I40" s="6" t="str">
        <f>_xlfn.DISPIMG("ID_05B1D678BBFE4ECA8E415B0DC8E04831",1)</f>
        <v>=DISPIMG("ID_05B1D678BBFE4ECA8E415B0DC8E04831",1)</v>
      </c>
      <c r="J40" s="7" t="s">
        <v>13</v>
      </c>
    </row>
    <row r="41" ht="30" customHeight="1" spans="1:10">
      <c r="A41" s="6">
        <v>40</v>
      </c>
      <c r="B41" s="6" t="s">
        <v>74</v>
      </c>
      <c r="C41" s="6"/>
      <c r="D41" s="6" t="s">
        <v>66</v>
      </c>
      <c r="E41" s="6" t="s">
        <v>12</v>
      </c>
      <c r="F41" s="6">
        <v>15</v>
      </c>
      <c r="G41" s="6"/>
      <c r="H41" s="6">
        <f t="shared" si="1"/>
        <v>0</v>
      </c>
      <c r="I41" s="6" t="str">
        <f>_xlfn.DISPIMG("ID_501E2E42A9FA4F4CB66709896AA3443A",1)</f>
        <v>=DISPIMG("ID_501E2E42A9FA4F4CB66709896AA3443A",1)</v>
      </c>
      <c r="J41" s="7" t="s">
        <v>13</v>
      </c>
    </row>
    <row r="42" ht="30" customHeight="1" spans="1:10">
      <c r="A42" s="6">
        <v>41</v>
      </c>
      <c r="B42" s="6" t="s">
        <v>75</v>
      </c>
      <c r="C42" s="6"/>
      <c r="D42" s="6" t="s">
        <v>76</v>
      </c>
      <c r="E42" s="6" t="s">
        <v>40</v>
      </c>
      <c r="F42" s="6">
        <v>2</v>
      </c>
      <c r="G42" s="6"/>
      <c r="H42" s="6">
        <f t="shared" si="1"/>
        <v>0</v>
      </c>
      <c r="I42" s="6" t="str">
        <f>_xlfn.DISPIMG("ID_5E09E3468977402184E3C41D81F132A6",1)</f>
        <v>=DISPIMG("ID_5E09E3468977402184E3C41D81F132A6",1)</v>
      </c>
      <c r="J42" s="7" t="s">
        <v>13</v>
      </c>
    </row>
    <row r="43" ht="30" customHeight="1" spans="1:10">
      <c r="A43" s="6">
        <v>42</v>
      </c>
      <c r="B43" s="6" t="s">
        <v>77</v>
      </c>
      <c r="C43" s="6"/>
      <c r="D43" s="6"/>
      <c r="E43" s="6" t="s">
        <v>12</v>
      </c>
      <c r="F43" s="6">
        <v>10</v>
      </c>
      <c r="G43" s="6"/>
      <c r="H43" s="6">
        <f t="shared" si="1"/>
        <v>0</v>
      </c>
      <c r="I43" s="6" t="str">
        <f>_xlfn.DISPIMG("ID_291218BA1C7E4862903D2580A6309048",1)</f>
        <v>=DISPIMG("ID_291218BA1C7E4862903D2580A6309048",1)</v>
      </c>
      <c r="J43" s="7" t="s">
        <v>13</v>
      </c>
    </row>
    <row r="44" ht="30" customHeight="1" spans="1:10">
      <c r="A44" s="6">
        <v>43</v>
      </c>
      <c r="B44" s="6" t="s">
        <v>78</v>
      </c>
      <c r="C44" s="6"/>
      <c r="D44" s="6" t="s">
        <v>79</v>
      </c>
      <c r="E44" s="6" t="s">
        <v>12</v>
      </c>
      <c r="F44" s="6">
        <v>200</v>
      </c>
      <c r="G44" s="6"/>
      <c r="H44" s="6">
        <f t="shared" si="1"/>
        <v>0</v>
      </c>
      <c r="I44" s="13" t="str">
        <f>_xlfn.DISPIMG("ID_65C0B19646D74393A37F3DDE71D97581",1)</f>
        <v>=DISPIMG("ID_65C0B19646D74393A37F3DDE71D97581",1)</v>
      </c>
      <c r="J44" s="7" t="s">
        <v>13</v>
      </c>
    </row>
    <row r="45" ht="30" customHeight="1" spans="1:10">
      <c r="A45" s="6">
        <v>44</v>
      </c>
      <c r="B45" s="6" t="s">
        <v>80</v>
      </c>
      <c r="C45" s="6"/>
      <c r="D45" s="6" t="s">
        <v>81</v>
      </c>
      <c r="E45" s="6" t="s">
        <v>42</v>
      </c>
      <c r="F45" s="6">
        <v>1</v>
      </c>
      <c r="G45" s="6"/>
      <c r="H45" s="6">
        <f t="shared" si="1"/>
        <v>0</v>
      </c>
      <c r="I45" s="6" t="str">
        <f>_xlfn.DISPIMG("ID_5444DC06D4CD4D6ABD5E741BE1A31CD0",1)</f>
        <v>=DISPIMG("ID_5444DC06D4CD4D6ABD5E741BE1A31CD0",1)</v>
      </c>
      <c r="J45" s="7" t="s">
        <v>13</v>
      </c>
    </row>
    <row r="46" ht="30" customHeight="1" spans="1:10">
      <c r="A46" s="6">
        <v>45</v>
      </c>
      <c r="B46" s="6" t="s">
        <v>82</v>
      </c>
      <c r="C46" s="6"/>
      <c r="D46" s="6"/>
      <c r="E46" s="6" t="s">
        <v>12</v>
      </c>
      <c r="F46" s="6">
        <v>2</v>
      </c>
      <c r="G46" s="6"/>
      <c r="H46" s="6">
        <f t="shared" si="1"/>
        <v>0</v>
      </c>
      <c r="I46" s="6" t="str">
        <f>_xlfn.DISPIMG("ID_C5B477E274144B0CAFD85E284A7A6D8A",1)</f>
        <v>=DISPIMG("ID_C5B477E274144B0CAFD85E284A7A6D8A",1)</v>
      </c>
      <c r="J46" s="7" t="s">
        <v>13</v>
      </c>
    </row>
    <row r="47" ht="30" customHeight="1" spans="1:10">
      <c r="A47" s="6">
        <v>46</v>
      </c>
      <c r="B47" s="6" t="s">
        <v>83</v>
      </c>
      <c r="C47" s="6"/>
      <c r="D47" s="6" t="s">
        <v>84</v>
      </c>
      <c r="E47" s="6" t="s">
        <v>12</v>
      </c>
      <c r="F47" s="6">
        <v>1</v>
      </c>
      <c r="G47" s="6"/>
      <c r="H47" s="6">
        <f t="shared" si="1"/>
        <v>0</v>
      </c>
      <c r="I47" s="6" t="str">
        <f>_xlfn.DISPIMG("ID_1BFD1EC220EF4498B1856681D8046092",1)</f>
        <v>=DISPIMG("ID_1BFD1EC220EF4498B1856681D8046092",1)</v>
      </c>
      <c r="J47" s="7" t="s">
        <v>13</v>
      </c>
    </row>
    <row r="48" ht="30" customHeight="1" spans="1:10">
      <c r="A48" s="6">
        <v>47</v>
      </c>
      <c r="B48" s="6" t="s">
        <v>85</v>
      </c>
      <c r="C48" s="6"/>
      <c r="D48" s="6" t="s">
        <v>86</v>
      </c>
      <c r="E48" s="6" t="s">
        <v>12</v>
      </c>
      <c r="F48" s="6">
        <v>1</v>
      </c>
      <c r="G48" s="6"/>
      <c r="H48" s="6">
        <f t="shared" si="1"/>
        <v>0</v>
      </c>
      <c r="I48" s="6" t="str">
        <f>_xlfn.DISPIMG("ID_06CE6276E9A2439E8EACE3BEE1B7BCC9",1)</f>
        <v>=DISPIMG("ID_06CE6276E9A2439E8EACE3BEE1B7BCC9",1)</v>
      </c>
      <c r="J48" s="7" t="s">
        <v>13</v>
      </c>
    </row>
    <row r="49" ht="30" customHeight="1" spans="1:10">
      <c r="A49" s="6">
        <v>48</v>
      </c>
      <c r="B49" s="6" t="s">
        <v>87</v>
      </c>
      <c r="C49" s="6"/>
      <c r="D49" s="6" t="s">
        <v>88</v>
      </c>
      <c r="E49" s="6" t="s">
        <v>42</v>
      </c>
      <c r="F49" s="6">
        <v>1</v>
      </c>
      <c r="G49" s="6"/>
      <c r="H49" s="6">
        <f t="shared" si="1"/>
        <v>0</v>
      </c>
      <c r="I49" s="6" t="str">
        <f>_xlfn.DISPIMG("ID_2009E067E57C4CB88DE07C8B2EEAA265",1)</f>
        <v>=DISPIMG("ID_2009E067E57C4CB88DE07C8B2EEAA265",1)</v>
      </c>
      <c r="J49" s="7" t="s">
        <v>13</v>
      </c>
    </row>
    <row r="50" ht="30" customHeight="1" spans="1:10">
      <c r="A50" s="6">
        <v>49</v>
      </c>
      <c r="B50" s="6" t="s">
        <v>89</v>
      </c>
      <c r="C50" s="6"/>
      <c r="D50" s="6"/>
      <c r="E50" s="6" t="s">
        <v>12</v>
      </c>
      <c r="F50" s="6">
        <v>3</v>
      </c>
      <c r="G50" s="6"/>
      <c r="H50" s="6">
        <f t="shared" si="1"/>
        <v>0</v>
      </c>
      <c r="I50" s="6" t="s">
        <v>90</v>
      </c>
      <c r="J50" s="6" t="s">
        <v>91</v>
      </c>
    </row>
    <row r="51" ht="30" customHeight="1" spans="1:10">
      <c r="A51" s="6">
        <v>50</v>
      </c>
      <c r="B51" s="6" t="s">
        <v>92</v>
      </c>
      <c r="C51" s="6"/>
      <c r="D51" s="6"/>
      <c r="E51" s="6" t="s">
        <v>46</v>
      </c>
      <c r="F51" s="6">
        <v>1</v>
      </c>
      <c r="G51" s="6"/>
      <c r="H51" s="6">
        <f t="shared" si="1"/>
        <v>0</v>
      </c>
      <c r="I51" s="6"/>
      <c r="J51" s="6" t="s">
        <v>91</v>
      </c>
    </row>
    <row r="52" s="1" customFormat="1" ht="30" customHeight="1" spans="1:10">
      <c r="A52" s="6">
        <v>44</v>
      </c>
      <c r="B52" s="7" t="s">
        <v>93</v>
      </c>
      <c r="C52" s="7"/>
      <c r="D52" s="7"/>
      <c r="E52" s="7" t="s">
        <v>12</v>
      </c>
      <c r="F52" s="7">
        <v>20</v>
      </c>
      <c r="G52" s="7">
        <v>30</v>
      </c>
      <c r="H52" s="8">
        <v>600</v>
      </c>
      <c r="I52" s="6" t="str">
        <f>_xlfn.DISPIMG("ID_A1C143C54ECB407A8D96D5103F425F3A",1)</f>
        <v>=DISPIMG("ID_A1C143C54ECB407A8D96D5103F425F3A",1)</v>
      </c>
      <c r="J52" s="6" t="s">
        <v>91</v>
      </c>
    </row>
    <row r="53" ht="30" customHeight="1" spans="1:10">
      <c r="A53" s="8">
        <v>11</v>
      </c>
      <c r="B53" s="9" t="s">
        <v>94</v>
      </c>
      <c r="C53" s="9" t="s">
        <v>95</v>
      </c>
      <c r="D53" s="9" t="s">
        <v>96</v>
      </c>
      <c r="E53" s="9" t="s">
        <v>12</v>
      </c>
      <c r="F53" s="9">
        <v>20</v>
      </c>
      <c r="G53" s="9">
        <v>20</v>
      </c>
      <c r="H53" s="8">
        <f t="shared" ref="H53:H59" si="2">F53*G53</f>
        <v>400</v>
      </c>
      <c r="I53" s="14" t="str">
        <f>_xlfn.DISPIMG("ID_007CBB429A3E4B9184154A7C3CDF471B",1)</f>
        <v>=DISPIMG("ID_007CBB429A3E4B9184154A7C3CDF471B",1)</v>
      </c>
      <c r="J53" s="15" t="s">
        <v>97</v>
      </c>
    </row>
    <row r="54" ht="30" customHeight="1" spans="1:10">
      <c r="A54" s="8">
        <v>12</v>
      </c>
      <c r="B54" s="9" t="s">
        <v>98</v>
      </c>
      <c r="C54" s="9" t="s">
        <v>99</v>
      </c>
      <c r="D54" s="8" t="s">
        <v>100</v>
      </c>
      <c r="E54" s="9" t="s">
        <v>12</v>
      </c>
      <c r="F54" s="9">
        <v>8</v>
      </c>
      <c r="G54" s="9">
        <v>100</v>
      </c>
      <c r="H54" s="8">
        <f t="shared" si="2"/>
        <v>800</v>
      </c>
      <c r="I54" s="14" t="str">
        <f>_xlfn.DISPIMG("ID_2FDBA2328A6E43C6857380A3D0ED9D13",1)</f>
        <v>=DISPIMG("ID_2FDBA2328A6E43C6857380A3D0ED9D13",1)</v>
      </c>
      <c r="J54" s="15" t="s">
        <v>97</v>
      </c>
    </row>
    <row r="55" ht="30" customHeight="1" spans="1:10">
      <c r="A55" s="8">
        <v>13</v>
      </c>
      <c r="B55" s="8" t="s">
        <v>101</v>
      </c>
      <c r="C55" s="8" t="s">
        <v>102</v>
      </c>
      <c r="D55" s="8" t="s">
        <v>103</v>
      </c>
      <c r="E55" s="8" t="s">
        <v>42</v>
      </c>
      <c r="F55" s="8">
        <v>2</v>
      </c>
      <c r="G55" s="8">
        <v>50</v>
      </c>
      <c r="H55" s="8">
        <f t="shared" si="2"/>
        <v>100</v>
      </c>
      <c r="I55" s="14" t="str">
        <f t="shared" ref="I55:I59" si="3">_xlfn.DISPIMG("ID_275215693B044AD3BB8CF07479FB6289",1)</f>
        <v>=DISPIMG("ID_275215693B044AD3BB8CF07479FB6289",1)</v>
      </c>
      <c r="J55" s="15" t="s">
        <v>97</v>
      </c>
    </row>
    <row r="56" ht="30" customHeight="1" spans="1:10">
      <c r="A56" s="8">
        <v>14</v>
      </c>
      <c r="B56" s="8" t="s">
        <v>101</v>
      </c>
      <c r="C56" s="8" t="s">
        <v>102</v>
      </c>
      <c r="D56" s="8" t="s">
        <v>104</v>
      </c>
      <c r="E56" s="8" t="s">
        <v>42</v>
      </c>
      <c r="F56" s="8">
        <v>1</v>
      </c>
      <c r="G56" s="8">
        <v>50</v>
      </c>
      <c r="H56" s="8">
        <f t="shared" si="2"/>
        <v>50</v>
      </c>
      <c r="I56" s="14" t="str">
        <f t="shared" si="3"/>
        <v>=DISPIMG("ID_275215693B044AD3BB8CF07479FB6289",1)</v>
      </c>
      <c r="J56" s="15" t="s">
        <v>97</v>
      </c>
    </row>
    <row r="57" ht="30" customHeight="1" spans="1:10">
      <c r="A57" s="8">
        <v>15</v>
      </c>
      <c r="B57" s="8" t="s">
        <v>101</v>
      </c>
      <c r="C57" s="8" t="s">
        <v>102</v>
      </c>
      <c r="D57" s="8" t="s">
        <v>105</v>
      </c>
      <c r="E57" s="8" t="s">
        <v>42</v>
      </c>
      <c r="F57" s="8">
        <v>1</v>
      </c>
      <c r="G57" s="8">
        <v>50</v>
      </c>
      <c r="H57" s="8">
        <f t="shared" si="2"/>
        <v>50</v>
      </c>
      <c r="I57" s="14" t="str">
        <f t="shared" si="3"/>
        <v>=DISPIMG("ID_275215693B044AD3BB8CF07479FB6289",1)</v>
      </c>
      <c r="J57" s="15" t="s">
        <v>97</v>
      </c>
    </row>
    <row r="58" ht="30" customHeight="1" spans="1:10">
      <c r="A58" s="8">
        <v>16</v>
      </c>
      <c r="B58" s="8" t="s">
        <v>106</v>
      </c>
      <c r="C58" s="8" t="s">
        <v>102</v>
      </c>
      <c r="D58" s="8" t="s">
        <v>103</v>
      </c>
      <c r="E58" s="8" t="s">
        <v>42</v>
      </c>
      <c r="F58" s="8">
        <v>1</v>
      </c>
      <c r="G58" s="8">
        <v>50</v>
      </c>
      <c r="H58" s="8">
        <f t="shared" si="2"/>
        <v>50</v>
      </c>
      <c r="I58" s="14" t="str">
        <f t="shared" si="3"/>
        <v>=DISPIMG("ID_275215693B044AD3BB8CF07479FB6289",1)</v>
      </c>
      <c r="J58" s="15" t="s">
        <v>97</v>
      </c>
    </row>
    <row r="59" ht="30" customHeight="1" spans="1:10">
      <c r="A59" s="8">
        <v>17</v>
      </c>
      <c r="B59" s="8" t="s">
        <v>106</v>
      </c>
      <c r="C59" s="8" t="s">
        <v>102</v>
      </c>
      <c r="D59" s="8" t="s">
        <v>105</v>
      </c>
      <c r="E59" s="8" t="s">
        <v>42</v>
      </c>
      <c r="F59" s="8">
        <v>1</v>
      </c>
      <c r="G59" s="8">
        <v>50</v>
      </c>
      <c r="H59" s="8">
        <f t="shared" si="2"/>
        <v>50</v>
      </c>
      <c r="I59" s="14" t="str">
        <f t="shared" si="3"/>
        <v>=DISPIMG("ID_275215693B044AD3BB8CF07479FB6289",1)</v>
      </c>
      <c r="J59" s="15" t="s">
        <v>97</v>
      </c>
    </row>
    <row r="74" spans="7:8">
      <c r="G74" t="s">
        <v>107</v>
      </c>
      <c r="H74">
        <f>SUM(H4:H51)</f>
        <v>0</v>
      </c>
    </row>
  </sheetData>
  <mergeCells count="4">
    <mergeCell ref="I4:I8"/>
    <mergeCell ref="I13:I15"/>
    <mergeCell ref="I18:I20"/>
    <mergeCell ref="A1:J2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我是黑牛</cp:lastModifiedBy>
  <dcterms:created xsi:type="dcterms:W3CDTF">2023-05-12T11:15:00Z</dcterms:created>
  <dcterms:modified xsi:type="dcterms:W3CDTF">2025-07-04T12:31:56Z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493A335EC78C4567A45989AF02765B6A_12</vt:lpwstr>
  </property>
</Properties>
</file>