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60" name="ID_0DE5C27484B24558953B143BCBD961F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45680" y="8654415"/>
          <a:ext cx="871855" cy="7835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9B82EF1A4F18416A9A2354D4B54B1E7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30570" y="10944225"/>
          <a:ext cx="541020" cy="438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A3185AEC95C14A70B6BBDD3BDF2AD5B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12155" y="13740130"/>
          <a:ext cx="608965" cy="2876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C6BFC6555E2D4FDDA7F837AC496FA842" descr="8b4ce77312b8731d7f7ec7ec07e1d7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91680" y="1751330"/>
          <a:ext cx="7789545" cy="9539605"/>
        </a:xfrm>
        <a:prstGeom prst="rect">
          <a:avLst/>
        </a:prstGeom>
      </xdr:spPr>
    </xdr:pic>
  </etc:cellImage>
  <etc:cellImage>
    <xdr:pic>
      <xdr:nvPicPr>
        <xdr:cNvPr id="16" name="ID_077B8E7CC50044C8AAEBCEFC204034BA" descr="20a72364324462be3067e953b30740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61860" y="1358265"/>
          <a:ext cx="7789545" cy="9669145"/>
        </a:xfrm>
        <a:prstGeom prst="rect">
          <a:avLst/>
        </a:prstGeom>
      </xdr:spPr>
    </xdr:pic>
  </etc:cellImage>
  <etc:cellImage>
    <xdr:pic>
      <xdr:nvPicPr>
        <xdr:cNvPr id="18" name="ID_39E136A9E66C4B118366ED870D4CA9CF" descr="0159ac610d9b80d2ea72657741bd2f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32650" y="2143760"/>
          <a:ext cx="7536180" cy="10058400"/>
        </a:xfrm>
        <a:prstGeom prst="rect">
          <a:avLst/>
        </a:prstGeom>
      </xdr:spPr>
    </xdr:pic>
  </etc:cellImage>
  <etc:cellImage>
    <xdr:pic>
      <xdr:nvPicPr>
        <xdr:cNvPr id="24" name="ID_1759C711F78B4F078BD0E0E0ABA5F288" descr="ae2ec4e0474df168ac980d33dd7caf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436485" y="3625850"/>
          <a:ext cx="7300595" cy="10058400"/>
        </a:xfrm>
        <a:prstGeom prst="rect">
          <a:avLst/>
        </a:prstGeom>
      </xdr:spPr>
    </xdr:pic>
  </etc:cellImage>
  <etc:cellImage>
    <xdr:pic>
      <xdr:nvPicPr>
        <xdr:cNvPr id="8" name="ID_45242C769C8B4DCDAB1FD9772B75404F" descr="15d1d91c94ddfd5e39f0fa004dda28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162165" y="2970530"/>
          <a:ext cx="6751320" cy="10058400"/>
        </a:xfrm>
        <a:prstGeom prst="rect">
          <a:avLst/>
        </a:prstGeom>
      </xdr:spPr>
    </xdr:pic>
  </etc:cellImage>
  <etc:cellImage>
    <xdr:pic>
      <xdr:nvPicPr>
        <xdr:cNvPr id="19" name="ID_37272D9932A44A658FE10DB2416CB34C" descr="15d1d91c94ddfd5e39f0fa004dda28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103110" y="2530475"/>
          <a:ext cx="6751320" cy="10058400"/>
        </a:xfrm>
        <a:prstGeom prst="rect">
          <a:avLst/>
        </a:prstGeom>
      </xdr:spPr>
    </xdr:pic>
  </etc:cellImage>
  <etc:cellImage>
    <xdr:pic>
      <xdr:nvPicPr>
        <xdr:cNvPr id="7" name="ID_81FF76A31A694427BBB3E9586BDFC037" descr="60c36dfa04d5f4c270e1fd0fdc9e52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138035" y="3233420"/>
          <a:ext cx="6769100" cy="10058400"/>
        </a:xfrm>
        <a:prstGeom prst="rect">
          <a:avLst/>
        </a:prstGeom>
      </xdr:spPr>
    </xdr:pic>
  </etc:cellImage>
  <etc:cellImage>
    <xdr:pic>
      <xdr:nvPicPr>
        <xdr:cNvPr id="22" name="ID_B671A854AA544B1A95DFC84705324830" descr="da6408f85cf0d953843db4fbc11158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056120" y="5964555"/>
          <a:ext cx="6904355" cy="10058400"/>
        </a:xfrm>
        <a:prstGeom prst="rect">
          <a:avLst/>
        </a:prstGeom>
      </xdr:spPr>
    </xdr:pic>
  </etc:cellImage>
  <etc:cellImage>
    <xdr:pic>
      <xdr:nvPicPr>
        <xdr:cNvPr id="12" name="ID_4FF9974B41F14F8A8A5BA9A037052C07" descr="7114fcb568b483b39c98995edd9238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90435" y="5619115"/>
          <a:ext cx="6826885" cy="10058400"/>
        </a:xfrm>
        <a:prstGeom prst="rect">
          <a:avLst/>
        </a:prstGeom>
      </xdr:spPr>
    </xdr:pic>
  </etc:cellImage>
  <etc:cellImage>
    <xdr:pic>
      <xdr:nvPicPr>
        <xdr:cNvPr id="9" name="ID_FCFF6C744E4D4AF78E47BEC561A21D0E" descr="5bbb971033f0cf4131b03348ba9fa8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185660" y="4464685"/>
          <a:ext cx="6939915" cy="10058400"/>
        </a:xfrm>
        <a:prstGeom prst="rect">
          <a:avLst/>
        </a:prstGeom>
      </xdr:spPr>
    </xdr:pic>
  </etc:cellImage>
  <etc:cellImage>
    <xdr:pic>
      <xdr:nvPicPr>
        <xdr:cNvPr id="27" name="ID_B799EB5299724FC091CBEC513ADB26CA" descr="4611454c9836dcbc9ec06b84ca87b2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167880" y="6697980"/>
          <a:ext cx="7290435" cy="10058400"/>
        </a:xfrm>
        <a:prstGeom prst="rect">
          <a:avLst/>
        </a:prstGeom>
      </xdr:spPr>
    </xdr:pic>
  </etc:cellImage>
  <etc:cellImage>
    <xdr:pic>
      <xdr:nvPicPr>
        <xdr:cNvPr id="40" name="ID_C5B7083E2C2B476FA70FED26E0ADA4FD" descr="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459980" y="4591685"/>
          <a:ext cx="755650" cy="452120"/>
        </a:xfrm>
        <a:prstGeom prst="rect">
          <a:avLst/>
        </a:prstGeom>
      </xdr:spPr>
    </xdr:pic>
  </etc:cellImage>
  <etc:cellImage>
    <xdr:pic>
      <xdr:nvPicPr>
        <xdr:cNvPr id="65" name="ID_0FDFE80F9B33461591879C1D25B9AEF1" descr="webwxgetmsgimg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824470" y="25188545"/>
          <a:ext cx="845820" cy="671830"/>
        </a:xfrm>
        <a:prstGeom prst="rect">
          <a:avLst/>
        </a:prstGeom>
      </xdr:spPr>
    </xdr:pic>
  </etc:cellImage>
  <etc:cellImage>
    <xdr:pic>
      <xdr:nvPicPr>
        <xdr:cNvPr id="68" name="ID_F23F409D6FA84E3387F0AD9B8375BECD" descr="webwxgetmsgimg (15)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893685" y="28534995"/>
          <a:ext cx="668020" cy="662940"/>
        </a:xfrm>
        <a:prstGeom prst="rect">
          <a:avLst/>
        </a:prstGeom>
      </xdr:spPr>
    </xdr:pic>
  </etc:cellImage>
  <etc:cellImage>
    <xdr:pic>
      <xdr:nvPicPr>
        <xdr:cNvPr id="67" name="ID_4A921C66D845471A89DA63E8E28B1F8B" descr="webwxgetmsgimg (3)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780655" y="27680920"/>
          <a:ext cx="867410" cy="622300"/>
        </a:xfrm>
        <a:prstGeom prst="rect">
          <a:avLst/>
        </a:prstGeom>
      </xdr:spPr>
    </xdr:pic>
  </etc:cellImage>
  <etc:cellImage>
    <xdr:pic>
      <xdr:nvPicPr>
        <xdr:cNvPr id="66" name="ID_62985D26E9B24BA8B91A2DAD4F893F28" descr="webwxgetmsgimg (1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926070" y="25982295"/>
          <a:ext cx="565785" cy="706755"/>
        </a:xfrm>
        <a:prstGeom prst="rect">
          <a:avLst/>
        </a:prstGeom>
      </xdr:spPr>
    </xdr:pic>
  </etc:cellImage>
  <etc:cellImage>
    <xdr:pic>
      <xdr:nvPicPr>
        <xdr:cNvPr id="57" name="ID_8BB399750EFB47D7A537F338065BBAC3" descr="webwxgetmsgimg (2)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839075" y="26833830"/>
          <a:ext cx="680720" cy="676275"/>
        </a:xfrm>
        <a:prstGeom prst="rect">
          <a:avLst/>
        </a:prstGeom>
      </xdr:spPr>
    </xdr:pic>
  </etc:cellImage>
  <etc:cellImage>
    <xdr:pic>
      <xdr:nvPicPr>
        <xdr:cNvPr id="71" name="ID_AEA46EEBA3274B6986AB97BC3557E719" descr="webwxgetmsgimg (6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905115" y="30961965"/>
          <a:ext cx="619760" cy="617220"/>
        </a:xfrm>
        <a:prstGeom prst="rect">
          <a:avLst/>
        </a:prstGeom>
      </xdr:spPr>
    </xdr:pic>
  </etc:cellImage>
  <etc:cellImage>
    <xdr:pic>
      <xdr:nvPicPr>
        <xdr:cNvPr id="69" name="ID_C9116345A2FF446DBAE406267535CF14" descr="webwxgetmsgimg (4)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934960" y="29410025"/>
          <a:ext cx="628650" cy="553720"/>
        </a:xfrm>
        <a:prstGeom prst="rect">
          <a:avLst/>
        </a:prstGeom>
      </xdr:spPr>
    </xdr:pic>
  </etc:cellImage>
  <etc:cellImage>
    <xdr:pic>
      <xdr:nvPicPr>
        <xdr:cNvPr id="77" name="ID_9098AB7D672444DF89F1820CE86B68AC" descr="webwxgetmsgimg (33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769225" y="40868600"/>
          <a:ext cx="704215" cy="701675"/>
        </a:xfrm>
        <a:prstGeom prst="rect">
          <a:avLst/>
        </a:prstGeom>
      </xdr:spPr>
    </xdr:pic>
  </etc:cellImage>
  <etc:cellImage>
    <xdr:pic>
      <xdr:nvPicPr>
        <xdr:cNvPr id="89" name="ID_83DB48C4CCAD4B34B44C38EE1A944F92" descr="b4a9cd6ec0ab5da2390b7b27d51a1e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445885" y="13376275"/>
          <a:ext cx="2221230" cy="2199005"/>
        </a:xfrm>
        <a:prstGeom prst="rect">
          <a:avLst/>
        </a:prstGeom>
      </xdr:spPr>
    </xdr:pic>
  </etc:cellImage>
  <etc:cellImage>
    <xdr:pic>
      <xdr:nvPicPr>
        <xdr:cNvPr id="106" name="ID_3045BF9287A9494E8435AFE9F7FFC94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112125" y="24782780"/>
          <a:ext cx="618490" cy="6172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1" name="ID_15075FB57E734798A6461597964ECBFB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094980" y="25449530"/>
          <a:ext cx="548640" cy="553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4" name="ID_A56BF7B7AB404DC780C3C773744FAB7E" descr="webwxgetmsgimg (6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867015" y="9537065"/>
          <a:ext cx="619760" cy="6172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<sst xmlns="http://schemas.openxmlformats.org/spreadsheetml/2006/main" count="157" uniqueCount="70">
  <si>
    <t>二二五团中学秋季学期“卫生洁具类”物品采购清单</t>
  </si>
  <si>
    <t>序号</t>
  </si>
  <si>
    <t>物品名称</t>
  </si>
  <si>
    <t>品牌</t>
  </si>
  <si>
    <t>规格型号</t>
  </si>
  <si>
    <t>单位</t>
  </si>
  <si>
    <t>数量</t>
  </si>
  <si>
    <t>预计单价</t>
  </si>
  <si>
    <t>总价</t>
  </si>
  <si>
    <t>参考图片（嵌入单元格）</t>
  </si>
  <si>
    <t>备注</t>
  </si>
  <si>
    <t>宽拖把</t>
  </si>
  <si>
    <t>60cm</t>
  </si>
  <si>
    <t>把</t>
  </si>
  <si>
    <t>ST</t>
  </si>
  <si>
    <t>扫把簸箕</t>
  </si>
  <si>
    <t>个</t>
  </si>
  <si>
    <t>长扫把</t>
  </si>
  <si>
    <t>玻璃刮刀</t>
  </si>
  <si>
    <t>伸缩长柄拖把</t>
  </si>
  <si>
    <t>一次性手套</t>
  </si>
  <si>
    <t>箱</t>
  </si>
  <si>
    <t>清洁五件套</t>
  </si>
  <si>
    <t>套</t>
  </si>
  <si>
    <t>大号垃圾袋</t>
  </si>
  <si>
    <t>1把20个</t>
  </si>
  <si>
    <t>白色塑料袋</t>
  </si>
  <si>
    <t>小号垃圾袋</t>
  </si>
  <si>
    <t>包</t>
  </si>
  <si>
    <t>棉花毛巾</t>
  </si>
  <si>
    <t>小扫把</t>
  </si>
  <si>
    <t>只</t>
  </si>
  <si>
    <t>SS</t>
  </si>
  <si>
    <t>拖把（宽60厘米）</t>
  </si>
  <si>
    <t>圆拖把</t>
  </si>
  <si>
    <t>垃圾袋</t>
  </si>
  <si>
    <t>1把20个黑色，厚，大号的</t>
  </si>
  <si>
    <t>1把20个黑色，厚，小号的</t>
  </si>
  <si>
    <t>簸箕</t>
  </si>
  <si>
    <t>手套</t>
  </si>
  <si>
    <t>双</t>
  </si>
  <si>
    <t>苍蝇香</t>
  </si>
  <si>
    <t>盒</t>
  </si>
  <si>
    <t>抹布</t>
  </si>
  <si>
    <t>张</t>
  </si>
  <si>
    <t>玻璃清洁剂</t>
  </si>
  <si>
    <t>瓶</t>
  </si>
  <si>
    <t>塑料手提水桶</t>
  </si>
  <si>
    <t>ZZ</t>
  </si>
  <si>
    <t>DY</t>
  </si>
  <si>
    <t>大扫把</t>
  </si>
  <si>
    <t>拖把</t>
  </si>
  <si>
    <t>圆头（白色）</t>
  </si>
  <si>
    <t>扁头24*46CM</t>
  </si>
  <si>
    <t>带柄</t>
  </si>
  <si>
    <t>不带柄</t>
  </si>
  <si>
    <t>蓝色</t>
  </si>
  <si>
    <t>垃圾桶</t>
  </si>
  <si>
    <t>40*27CM 40L</t>
  </si>
  <si>
    <t>0.8克；一包1000只</t>
  </si>
  <si>
    <t xml:space="preserve">45*50*75
</t>
  </si>
  <si>
    <t>JX</t>
  </si>
  <si>
    <t>WHENFOR/文丰</t>
  </si>
  <si>
    <t>蓝灰色-3条装(30*30cm)</t>
  </si>
  <si>
    <t>喜沪</t>
  </si>
  <si>
    <t>40L加厚带盖【蓝色】可回收物</t>
  </si>
  <si>
    <t>得力</t>
  </si>
  <si>
    <t>普通</t>
  </si>
  <si>
    <t>JXS</t>
  </si>
  <si>
    <t>扫把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</si>
</sst>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6"/>
      <color theme="1"/>
      <name val="方正小标宋简体"/>
      <charset val="134"/>
    </font>
    <font>
      <sz val="10"/>
      <name val="黑体"/>
      <charset val="134"/>
    </font>
    <font>
      <sz val="10"/>
      <color rgb="FFFF0000"/>
      <name val="仿宋_GB2312"/>
      <charset val="134"/>
    </font>
    <font>
      <sz val="10"/>
      <name val="仿宋_GB2312"/>
      <charset val="134"/>
    </font>
    <font>
      <sz val="9"/>
      <name val="宋体"/>
      <charset val="134"/>
    </font>
    <font>
      <sz val="11"/>
      <color rgb="FF800080"/>
      <name val="宋体"/>
      <charset val="0"/>
      <scheme val="minor"/>
    </font>
    <font>
      <sz val="12"/>
      <name val="仿宋_GB2312"/>
      <charset val="134"/>
    </font>
    <font>
      <sz val="14"/>
      <name val="仿宋_GB2312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8"/>
      <color theme="1"/>
      <name val="仿宋_GB2312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5" applyNumberFormat="0" applyAlignment="0" applyProtection="0">
      <alignment vertical="center"/>
    </xf>
    <xf numFmtId="0" fontId="27" fillId="4" borderId="6" applyNumberFormat="0" applyAlignment="0" applyProtection="0">
      <alignment vertical="center"/>
    </xf>
    <xf numFmtId="0" fontId="28" fillId="4" borderId="5" applyNumberFormat="0" applyAlignment="0" applyProtection="0">
      <alignment vertical="center"/>
    </xf>
    <xf numFmtId="0" fontId="29" fillId="5" borderId="7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pn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8"/>
  <sheetViews>
    <sheetView tabSelected="1" zoomScale="175" zoomScaleNormal="175" workbookViewId="0">
      <selection activeCell="L5" sqref="L5"/>
    </sheetView>
  </sheetViews>
  <sheetFormatPr defaultColWidth="9" defaultRowHeight="13.5"/>
  <cols>
    <col min="9" max="9" width="11.1"/>
  </cols>
  <sheetData>
    <row r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pans="1:10">
      <c r="A2" s="4"/>
      <c r="B2" s="4"/>
      <c r="C2" s="4"/>
      <c r="D2" s="4"/>
      <c r="E2" s="4"/>
      <c r="F2" s="4"/>
      <c r="G2" s="4"/>
      <c r="H2" s="4"/>
      <c r="I2" s="4"/>
      <c r="J2" s="4"/>
    </row>
    <row r="3" spans="1:10">
      <c r="A3" s="4"/>
      <c r="B3" s="4"/>
      <c r="C3" s="4"/>
      <c r="D3" s="4"/>
      <c r="E3" s="4"/>
      <c r="F3" s="4"/>
      <c r="G3" s="4"/>
      <c r="H3" s="4"/>
      <c r="I3" s="4"/>
      <c r="J3" s="4"/>
    </row>
    <row r="4" customFormat="1" ht="36" spans="1:10">
      <c r="A4" s="5" t="s">
        <v>1</v>
      </c>
      <c r="B4" s="5" t="s">
        <v>2</v>
      </c>
      <c r="C4" s="5" t="s">
        <v>3</v>
      </c>
      <c r="D4" s="6" t="s">
        <v>4</v>
      </c>
      <c r="E4" s="5" t="s">
        <v>5</v>
      </c>
      <c r="F4" s="5" t="s">
        <v>6</v>
      </c>
      <c r="G4" s="5" t="s">
        <v>7</v>
      </c>
      <c r="H4" s="5" t="s">
        <v>8</v>
      </c>
      <c r="I4" s="5" t="s">
        <v>9</v>
      </c>
      <c r="J4" s="23" t="s">
        <v>10</v>
      </c>
    </row>
    <row r="5" s="1" customFormat="1" ht="30" customHeight="1" spans="1:10">
      <c r="A5" s="7">
        <v>1</v>
      </c>
      <c r="B5" s="7" t="s">
        <v>11</v>
      </c>
      <c r="C5" s="7"/>
      <c r="D5" s="7" t="s">
        <v>12</v>
      </c>
      <c r="E5" s="7" t="s">
        <v>13</v>
      </c>
      <c r="F5" s="7">
        <v>30</v>
      </c>
      <c r="G5" s="7"/>
      <c r="H5" s="8">
        <f>F5*G5</f>
        <v>0</v>
      </c>
      <c r="I5" s="7"/>
      <c r="J5" s="24" t="s">
        <v>14</v>
      </c>
    </row>
    <row r="6" s="1" customFormat="1" ht="30" customHeight="1" spans="1:10">
      <c r="A6" s="7">
        <v>2</v>
      </c>
      <c r="B6" s="7" t="s">
        <v>15</v>
      </c>
      <c r="C6" s="7"/>
      <c r="D6" s="7"/>
      <c r="E6" s="7" t="s">
        <v>16</v>
      </c>
      <c r="F6" s="7">
        <v>30</v>
      </c>
      <c r="G6" s="7"/>
      <c r="H6" s="8">
        <f t="shared" ref="H6:H45" si="0">F6*G6</f>
        <v>0</v>
      </c>
      <c r="I6" s="7"/>
      <c r="J6" s="24" t="s">
        <v>14</v>
      </c>
    </row>
    <row r="7" s="1" customFormat="1" ht="30" customHeight="1" spans="1:10">
      <c r="A7" s="7">
        <v>3</v>
      </c>
      <c r="B7" s="7" t="s">
        <v>17</v>
      </c>
      <c r="C7" s="7"/>
      <c r="D7" s="7"/>
      <c r="E7" s="7" t="s">
        <v>16</v>
      </c>
      <c r="F7" s="7">
        <v>10</v>
      </c>
      <c r="G7" s="7"/>
      <c r="H7" s="8">
        <f t="shared" si="0"/>
        <v>0</v>
      </c>
      <c r="I7" s="7"/>
      <c r="J7" s="24" t="s">
        <v>14</v>
      </c>
    </row>
    <row r="8" s="2" customFormat="1" ht="30" customHeight="1" spans="1:10">
      <c r="A8" s="7">
        <v>4</v>
      </c>
      <c r="B8" s="9" t="s">
        <v>18</v>
      </c>
      <c r="C8" s="9"/>
      <c r="D8" s="9"/>
      <c r="E8" s="9" t="s">
        <v>16</v>
      </c>
      <c r="F8" s="9">
        <v>15</v>
      </c>
      <c r="G8" s="9"/>
      <c r="H8" s="8">
        <f t="shared" si="0"/>
        <v>0</v>
      </c>
      <c r="I8" s="10" t="str">
        <f>_xlfn.DISPIMG("ID_0DE5C27484B24558953B143BCBD961F8",1)</f>
        <v>=DISPIMG("ID_0DE5C27484B24558953B143BCBD961F8",1)</v>
      </c>
      <c r="J8" s="24" t="s">
        <v>14</v>
      </c>
    </row>
    <row r="9" s="2" customFormat="1" ht="30" customHeight="1" spans="1:10">
      <c r="A9" s="7">
        <v>5</v>
      </c>
      <c r="B9" s="10" t="s">
        <v>19</v>
      </c>
      <c r="C9" s="9"/>
      <c r="D9" s="9"/>
      <c r="E9" s="9" t="s">
        <v>16</v>
      </c>
      <c r="F9" s="9">
        <v>10</v>
      </c>
      <c r="G9" s="9"/>
      <c r="H9" s="8">
        <f t="shared" si="0"/>
        <v>0</v>
      </c>
      <c r="I9" s="10" t="str">
        <f>_xlfn.DISPIMG("ID_9B82EF1A4F18416A9A2354D4B54B1E7B",1)</f>
        <v>=DISPIMG("ID_9B82EF1A4F18416A9A2354D4B54B1E7B",1)</v>
      </c>
      <c r="J9" s="24" t="s">
        <v>14</v>
      </c>
    </row>
    <row r="10" s="2" customFormat="1" ht="30" customHeight="1" spans="1:10">
      <c r="A10" s="7">
        <v>6</v>
      </c>
      <c r="B10" s="10" t="s">
        <v>20</v>
      </c>
      <c r="C10" s="10"/>
      <c r="D10" s="11"/>
      <c r="E10" s="10" t="s">
        <v>21</v>
      </c>
      <c r="F10" s="10">
        <v>3</v>
      </c>
      <c r="G10" s="10"/>
      <c r="H10" s="8">
        <f t="shared" si="0"/>
        <v>0</v>
      </c>
      <c r="I10" s="10"/>
      <c r="J10" s="24" t="s">
        <v>14</v>
      </c>
    </row>
    <row r="11" s="2" customFormat="1" ht="30" customHeight="1" spans="1:10">
      <c r="A11" s="7">
        <v>7</v>
      </c>
      <c r="B11" s="10" t="s">
        <v>22</v>
      </c>
      <c r="C11" s="10"/>
      <c r="D11" s="11"/>
      <c r="E11" s="10" t="s">
        <v>23</v>
      </c>
      <c r="F11" s="10">
        <v>5</v>
      </c>
      <c r="G11" s="10"/>
      <c r="H11" s="8">
        <f t="shared" si="0"/>
        <v>0</v>
      </c>
      <c r="I11" s="10" t="str">
        <f>_xlfn.DISPIMG("ID_A3185AEC95C14A70B6BBDD3BDF2AD5B4",1)</f>
        <v>=DISPIMG("ID_A3185AEC95C14A70B6BBDD3BDF2AD5B4",1)</v>
      </c>
      <c r="J11" s="24" t="s">
        <v>14</v>
      </c>
    </row>
    <row r="12" s="2" customFormat="1" ht="30" customHeight="1" spans="1:10">
      <c r="A12" s="7">
        <v>8</v>
      </c>
      <c r="B12" s="12" t="s">
        <v>24</v>
      </c>
      <c r="C12" s="12"/>
      <c r="D12" s="13" t="s">
        <v>25</v>
      </c>
      <c r="E12" s="12" t="s">
        <v>13</v>
      </c>
      <c r="F12" s="12">
        <v>350</v>
      </c>
      <c r="G12" s="12"/>
      <c r="H12" s="8">
        <f t="shared" si="0"/>
        <v>0</v>
      </c>
      <c r="I12" s="10"/>
      <c r="J12" s="24" t="s">
        <v>14</v>
      </c>
    </row>
    <row r="13" s="2" customFormat="1" ht="30" customHeight="1" spans="1:10">
      <c r="A13" s="7">
        <v>9</v>
      </c>
      <c r="B13" s="12" t="s">
        <v>26</v>
      </c>
      <c r="C13" s="12"/>
      <c r="D13" s="13" t="s">
        <v>25</v>
      </c>
      <c r="E13" s="12" t="s">
        <v>13</v>
      </c>
      <c r="F13" s="12">
        <v>200</v>
      </c>
      <c r="G13" s="12"/>
      <c r="H13" s="8">
        <f t="shared" si="0"/>
        <v>0</v>
      </c>
      <c r="I13" s="10"/>
      <c r="J13" s="24" t="s">
        <v>14</v>
      </c>
    </row>
    <row r="14" s="2" customFormat="1" ht="30" customHeight="1" spans="1:10">
      <c r="A14" s="7">
        <v>10</v>
      </c>
      <c r="B14" s="10" t="s">
        <v>27</v>
      </c>
      <c r="C14" s="10"/>
      <c r="D14" s="10"/>
      <c r="E14" s="10" t="s">
        <v>28</v>
      </c>
      <c r="F14" s="10">
        <v>10</v>
      </c>
      <c r="G14" s="10"/>
      <c r="H14" s="8">
        <f t="shared" si="0"/>
        <v>0</v>
      </c>
      <c r="I14" s="10"/>
      <c r="J14" s="24" t="s">
        <v>14</v>
      </c>
    </row>
    <row r="15" s="2" customFormat="1" ht="30" customHeight="1" spans="1:10">
      <c r="A15" s="7">
        <v>11</v>
      </c>
      <c r="B15" s="9" t="s">
        <v>29</v>
      </c>
      <c r="C15" s="9"/>
      <c r="D15" s="9"/>
      <c r="E15" s="9" t="s">
        <v>28</v>
      </c>
      <c r="F15" s="9">
        <v>200</v>
      </c>
      <c r="G15" s="9"/>
      <c r="H15" s="8">
        <f t="shared" si="0"/>
        <v>0</v>
      </c>
      <c r="I15" s="10"/>
      <c r="J15" s="24" t="s">
        <v>14</v>
      </c>
    </row>
    <row r="16" s="2" customFormat="1" ht="30" customHeight="1" spans="1:10">
      <c r="A16" s="7">
        <v>12</v>
      </c>
      <c r="B16" s="10" t="s">
        <v>30</v>
      </c>
      <c r="C16" s="10"/>
      <c r="D16" s="10"/>
      <c r="E16" s="10" t="s">
        <v>31</v>
      </c>
      <c r="F16" s="10">
        <v>25</v>
      </c>
      <c r="G16" s="10"/>
      <c r="H16" s="8">
        <f t="shared" si="0"/>
        <v>0</v>
      </c>
      <c r="I16" s="25" t="str">
        <f>_xlfn.DISPIMG("ID_077B8E7CC50044C8AAEBCEFC204034BA",1)</f>
        <v>=DISPIMG("ID_077B8E7CC50044C8AAEBCEFC204034BA",1)</v>
      </c>
      <c r="J16" s="10" t="s">
        <v>32</v>
      </c>
    </row>
    <row r="17" s="2" customFormat="1" ht="30" customHeight="1" spans="1:10">
      <c r="A17" s="7">
        <v>13</v>
      </c>
      <c r="B17" s="10" t="s">
        <v>33</v>
      </c>
      <c r="C17" s="10"/>
      <c r="D17" s="10"/>
      <c r="E17" s="10" t="s">
        <v>13</v>
      </c>
      <c r="F17" s="10">
        <v>15</v>
      </c>
      <c r="G17" s="10"/>
      <c r="H17" s="8">
        <f t="shared" si="0"/>
        <v>0</v>
      </c>
      <c r="I17" s="25" t="str">
        <f>_xlfn.DISPIMG("ID_C6BFC6555E2D4FDDA7F837AC496FA842",1)</f>
        <v>=DISPIMG("ID_C6BFC6555E2D4FDDA7F837AC496FA842",1)</v>
      </c>
      <c r="J17" s="10" t="s">
        <v>32</v>
      </c>
    </row>
    <row r="18" s="2" customFormat="1" ht="30" customHeight="1" spans="1:10">
      <c r="A18" s="7">
        <v>14</v>
      </c>
      <c r="B18" s="10" t="s">
        <v>34</v>
      </c>
      <c r="C18" s="10"/>
      <c r="D18" s="10"/>
      <c r="E18" s="10" t="s">
        <v>13</v>
      </c>
      <c r="F18" s="10">
        <v>10</v>
      </c>
      <c r="G18" s="10"/>
      <c r="H18" s="8">
        <f t="shared" si="0"/>
        <v>0</v>
      </c>
      <c r="I18" s="25" t="str">
        <f>_xlfn.DISPIMG("ID_39E136A9E66C4B118366ED870D4CA9CF",1)</f>
        <v>=DISPIMG("ID_39E136A9E66C4B118366ED870D4CA9CF",1)</v>
      </c>
      <c r="J18" s="10" t="s">
        <v>32</v>
      </c>
    </row>
    <row r="19" s="2" customFormat="1" ht="98.1" spans="1:10">
      <c r="A19" s="7">
        <v>15</v>
      </c>
      <c r="B19" s="10" t="s">
        <v>35</v>
      </c>
      <c r="C19" s="14"/>
      <c r="D19" s="11" t="s">
        <v>36</v>
      </c>
      <c r="E19" s="10" t="s">
        <v>13</v>
      </c>
      <c r="F19" s="10">
        <v>10</v>
      </c>
      <c r="G19" s="10"/>
      <c r="H19" s="8">
        <f t="shared" si="0"/>
        <v>0</v>
      </c>
      <c r="I19" s="10" t="str">
        <f>_xlfn.DISPIMG("ID_37272D9932A44A658FE10DB2416CB34C",1)</f>
        <v>=DISPIMG("ID_37272D9932A44A658FE10DB2416CB34C",1)</v>
      </c>
      <c r="J19" s="10" t="s">
        <v>32</v>
      </c>
    </row>
    <row r="20" s="2" customFormat="1" ht="98.1" spans="1:10">
      <c r="A20" s="7">
        <v>16</v>
      </c>
      <c r="B20" s="10" t="s">
        <v>35</v>
      </c>
      <c r="C20" s="14"/>
      <c r="D20" s="11" t="s">
        <v>37</v>
      </c>
      <c r="E20" s="10" t="s">
        <v>13</v>
      </c>
      <c r="F20" s="10">
        <v>20</v>
      </c>
      <c r="G20" s="10"/>
      <c r="H20" s="8">
        <f t="shared" si="0"/>
        <v>0</v>
      </c>
      <c r="I20" s="25" t="str">
        <f>_xlfn.DISPIMG("ID_45242C769C8B4DCDAB1FD9772B75404F",1)</f>
        <v>=DISPIMG("ID_45242C769C8B4DCDAB1FD9772B75404F",1)</v>
      </c>
      <c r="J20" s="10" t="s">
        <v>32</v>
      </c>
    </row>
    <row r="21" s="2" customFormat="1" ht="30" customHeight="1" spans="1:10">
      <c r="A21" s="7">
        <v>17</v>
      </c>
      <c r="B21" s="10" t="s">
        <v>38</v>
      </c>
      <c r="C21" s="10"/>
      <c r="D21" s="10"/>
      <c r="E21" s="10" t="s">
        <v>31</v>
      </c>
      <c r="F21" s="10">
        <v>25</v>
      </c>
      <c r="G21" s="10"/>
      <c r="H21" s="8">
        <f t="shared" si="0"/>
        <v>0</v>
      </c>
      <c r="I21" s="25" t="str">
        <f>_xlfn.DISPIMG("ID_81FF76A31A694427BBB3E9586BDFC037",1)</f>
        <v>=DISPIMG("ID_81FF76A31A694427BBB3E9586BDFC037",1)</v>
      </c>
      <c r="J21" s="10" t="s">
        <v>32</v>
      </c>
    </row>
    <row r="22" s="2" customFormat="1" ht="30" customHeight="1" spans="1:10">
      <c r="A22" s="7">
        <v>18</v>
      </c>
      <c r="B22" s="10" t="s">
        <v>39</v>
      </c>
      <c r="C22" s="10"/>
      <c r="D22" s="10"/>
      <c r="E22" s="10" t="s">
        <v>40</v>
      </c>
      <c r="F22" s="10">
        <v>12</v>
      </c>
      <c r="G22" s="10"/>
      <c r="H22" s="8">
        <f t="shared" si="0"/>
        <v>0</v>
      </c>
      <c r="I22" s="25" t="str">
        <f>_xlfn.DISPIMG("ID_1759C711F78B4F078BD0E0E0ABA5F288",1)</f>
        <v>=DISPIMG("ID_1759C711F78B4F078BD0E0E0ABA5F288",1)</v>
      </c>
      <c r="J22" s="10" t="s">
        <v>32</v>
      </c>
    </row>
    <row r="23" s="2" customFormat="1" ht="30" customHeight="1" spans="1:10">
      <c r="A23" s="7">
        <v>19</v>
      </c>
      <c r="B23" s="10" t="s">
        <v>41</v>
      </c>
      <c r="C23" s="10"/>
      <c r="D23" s="10"/>
      <c r="E23" s="10" t="s">
        <v>42</v>
      </c>
      <c r="F23" s="10">
        <v>10</v>
      </c>
      <c r="G23" s="10"/>
      <c r="H23" s="8">
        <f t="shared" si="0"/>
        <v>0</v>
      </c>
      <c r="I23" s="25" t="str">
        <f>_xlfn.DISPIMG("ID_FCFF6C744E4D4AF78E47BEC561A21D0E",1)</f>
        <v>=DISPIMG("ID_FCFF6C744E4D4AF78E47BEC561A21D0E",1)</v>
      </c>
      <c r="J23" s="10" t="s">
        <v>32</v>
      </c>
    </row>
    <row r="24" s="2" customFormat="1" ht="30" customHeight="1" spans="1:10">
      <c r="A24" s="7">
        <v>20</v>
      </c>
      <c r="B24" s="10" t="s">
        <v>43</v>
      </c>
      <c r="C24" s="10"/>
      <c r="D24" s="11"/>
      <c r="E24" s="10" t="s">
        <v>44</v>
      </c>
      <c r="F24" s="10">
        <v>12</v>
      </c>
      <c r="G24" s="10"/>
      <c r="H24" s="8">
        <f t="shared" si="0"/>
        <v>0</v>
      </c>
      <c r="I24" s="10" t="str">
        <f>_xlfn.DISPIMG("ID_4FF9974B41F14F8A8A5BA9A037052C07",1)</f>
        <v>=DISPIMG("ID_4FF9974B41F14F8A8A5BA9A037052C07",1)</v>
      </c>
      <c r="J24" s="10" t="s">
        <v>32</v>
      </c>
    </row>
    <row r="25" s="2" customFormat="1" ht="30" customHeight="1" spans="1:10">
      <c r="A25" s="7">
        <v>21</v>
      </c>
      <c r="B25" s="10" t="s">
        <v>45</v>
      </c>
      <c r="C25" s="10"/>
      <c r="D25" s="10"/>
      <c r="E25" s="10" t="s">
        <v>46</v>
      </c>
      <c r="F25" s="10">
        <v>6</v>
      </c>
      <c r="G25" s="10"/>
      <c r="H25" s="8">
        <f t="shared" si="0"/>
        <v>0</v>
      </c>
      <c r="I25" s="25" t="str">
        <f>_xlfn.DISPIMG("ID_B671A854AA544B1A95DFC84705324830",1)</f>
        <v>=DISPIMG("ID_B671A854AA544B1A95DFC84705324830",1)</v>
      </c>
      <c r="J25" s="10" t="s">
        <v>32</v>
      </c>
    </row>
    <row r="26" s="2" customFormat="1" ht="30" customHeight="1" spans="1:10">
      <c r="A26" s="7">
        <v>22</v>
      </c>
      <c r="B26" s="10" t="s">
        <v>47</v>
      </c>
      <c r="C26" s="10"/>
      <c r="D26" s="10"/>
      <c r="E26" s="10" t="s">
        <v>16</v>
      </c>
      <c r="F26" s="10">
        <v>8</v>
      </c>
      <c r="G26" s="10"/>
      <c r="H26" s="8">
        <f t="shared" si="0"/>
        <v>0</v>
      </c>
      <c r="I26" s="25" t="str">
        <f>_xlfn.DISPIMG("ID_B799EB5299724FC091CBEC513ADB26CA",1)</f>
        <v>=DISPIMG("ID_B799EB5299724FC091CBEC513ADB26CA",1)</v>
      </c>
      <c r="J26" s="10" t="s">
        <v>32</v>
      </c>
    </row>
    <row r="27" ht="30" customHeight="1" spans="1:10">
      <c r="A27" s="7">
        <v>23</v>
      </c>
      <c r="B27" s="15" t="s">
        <v>15</v>
      </c>
      <c r="C27" s="16"/>
      <c r="D27" s="17"/>
      <c r="E27" s="16" t="s">
        <v>23</v>
      </c>
      <c r="F27" s="16">
        <v>2</v>
      </c>
      <c r="G27" s="16"/>
      <c r="H27" s="8">
        <f t="shared" si="0"/>
        <v>0</v>
      </c>
      <c r="I27" s="26" t="str">
        <f>_xlfn.DISPIMG("ID_C5B7083E2C2B476FA70FED26E0ADA4FD",1)</f>
        <v>=DISPIMG("ID_C5B7083E2C2B476FA70FED26E0ADA4FD",1)</v>
      </c>
      <c r="J27" s="27" t="s">
        <v>48</v>
      </c>
    </row>
    <row r="28" s="3" customFormat="1" ht="30" customHeight="1" spans="1:10">
      <c r="A28" s="7">
        <v>24</v>
      </c>
      <c r="B28" s="10" t="s">
        <v>30</v>
      </c>
      <c r="C28" s="10"/>
      <c r="D28" s="10"/>
      <c r="E28" s="18" t="s">
        <v>31</v>
      </c>
      <c r="F28" s="18">
        <v>80</v>
      </c>
      <c r="G28" s="18"/>
      <c r="H28" s="8">
        <f t="shared" si="0"/>
        <v>0</v>
      </c>
      <c r="I28" s="19" t="str">
        <f>_xlfn.DISPIMG("ID_0FDFE80F9B33461591879C1D25B9AEF1",1)</f>
        <v>=DISPIMG("ID_0FDFE80F9B33461591879C1D25B9AEF1",1)</v>
      </c>
      <c r="J28" s="10" t="s">
        <v>49</v>
      </c>
    </row>
    <row r="29" s="3" customFormat="1" ht="30" customHeight="1" spans="1:10">
      <c r="A29" s="7">
        <v>25</v>
      </c>
      <c r="B29" s="10" t="s">
        <v>50</v>
      </c>
      <c r="C29" s="10"/>
      <c r="D29" s="10"/>
      <c r="E29" s="18" t="s">
        <v>31</v>
      </c>
      <c r="F29" s="18">
        <v>80</v>
      </c>
      <c r="G29" s="18"/>
      <c r="H29" s="8">
        <f t="shared" si="0"/>
        <v>0</v>
      </c>
      <c r="I29" s="28" t="str">
        <f>_xlfn.DISPIMG("ID_62985D26E9B24BA8B91A2DAD4F893F28",1)</f>
        <v>=DISPIMG("ID_62985D26E9B24BA8B91A2DAD4F893F28",1)</v>
      </c>
      <c r="J29" s="10" t="s">
        <v>49</v>
      </c>
    </row>
    <row r="30" s="3" customFormat="1" ht="30" customHeight="1" spans="1:10">
      <c r="A30" s="7">
        <v>26</v>
      </c>
      <c r="B30" s="10" t="s">
        <v>51</v>
      </c>
      <c r="C30" s="10"/>
      <c r="D30" s="10" t="s">
        <v>52</v>
      </c>
      <c r="E30" s="18" t="s">
        <v>31</v>
      </c>
      <c r="F30" s="10">
        <v>15</v>
      </c>
      <c r="G30" s="19"/>
      <c r="H30" s="8">
        <f t="shared" si="0"/>
        <v>0</v>
      </c>
      <c r="I30" s="28" t="str">
        <f>_xlfn.DISPIMG("ID_8BB399750EFB47D7A537F338065BBAC3",1)</f>
        <v>=DISPIMG("ID_8BB399750EFB47D7A537F338065BBAC3",1)</v>
      </c>
      <c r="J30" s="10" t="s">
        <v>49</v>
      </c>
    </row>
    <row r="31" s="3" customFormat="1" ht="30" customHeight="1" spans="1:10">
      <c r="A31" s="7">
        <v>27</v>
      </c>
      <c r="B31" s="10"/>
      <c r="C31" s="10"/>
      <c r="D31" s="10" t="s">
        <v>53</v>
      </c>
      <c r="E31" s="18" t="s">
        <v>31</v>
      </c>
      <c r="F31" s="10">
        <v>50</v>
      </c>
      <c r="G31" s="19"/>
      <c r="H31" s="8">
        <f t="shared" si="0"/>
        <v>0</v>
      </c>
      <c r="I31" s="28" t="str">
        <f>_xlfn.DISPIMG("ID_4A921C66D845471A89DA63E8E28B1F8B",1)</f>
        <v>=DISPIMG("ID_4A921C66D845471A89DA63E8E28B1F8B",1)</v>
      </c>
      <c r="J31" s="10" t="s">
        <v>49</v>
      </c>
    </row>
    <row r="32" s="3" customFormat="1" ht="30" customHeight="1" spans="1:10">
      <c r="A32" s="7">
        <v>28</v>
      </c>
      <c r="B32" s="10" t="s">
        <v>38</v>
      </c>
      <c r="C32" s="10"/>
      <c r="D32" s="10" t="s">
        <v>54</v>
      </c>
      <c r="E32" s="18" t="s">
        <v>31</v>
      </c>
      <c r="F32" s="18">
        <v>20</v>
      </c>
      <c r="G32" s="19"/>
      <c r="H32" s="8">
        <f t="shared" si="0"/>
        <v>0</v>
      </c>
      <c r="I32" s="28" t="str">
        <f>_xlfn.DISPIMG("ID_F23F409D6FA84E3387F0AD9B8375BECD",1)</f>
        <v>=DISPIMG("ID_F23F409D6FA84E3387F0AD9B8375BECD",1)</v>
      </c>
      <c r="J32" s="10" t="s">
        <v>49</v>
      </c>
    </row>
    <row r="33" s="3" customFormat="1" ht="30" customHeight="1" spans="1:10">
      <c r="A33" s="7">
        <v>29</v>
      </c>
      <c r="B33" s="10"/>
      <c r="C33" s="10"/>
      <c r="D33" s="10" t="s">
        <v>55</v>
      </c>
      <c r="E33" s="18" t="s">
        <v>31</v>
      </c>
      <c r="F33" s="18">
        <v>10</v>
      </c>
      <c r="G33" s="19"/>
      <c r="H33" s="8">
        <f t="shared" si="0"/>
        <v>0</v>
      </c>
      <c r="I33" s="28" t="str">
        <f>_xlfn.DISPIMG("ID_C9116345A2FF446DBAE406267535CF14",1)</f>
        <v>=DISPIMG("ID_C9116345A2FF446DBAE406267535CF14",1)</v>
      </c>
      <c r="J33" s="10" t="s">
        <v>49</v>
      </c>
    </row>
    <row r="34" s="3" customFormat="1" ht="30" customHeight="1" spans="1:10">
      <c r="A34" s="7">
        <v>30</v>
      </c>
      <c r="B34" s="10" t="s">
        <v>43</v>
      </c>
      <c r="C34" s="10"/>
      <c r="D34" s="10" t="s">
        <v>56</v>
      </c>
      <c r="E34" s="10" t="s">
        <v>31</v>
      </c>
      <c r="F34" s="10">
        <v>80</v>
      </c>
      <c r="G34" s="10"/>
      <c r="H34" s="8">
        <f t="shared" si="0"/>
        <v>0</v>
      </c>
      <c r="I34" s="28" t="str">
        <f>_xlfn.DISPIMG("ID_AEA46EEBA3274B6986AB97BC3557E719",1)</f>
        <v>=DISPIMG("ID_AEA46EEBA3274B6986AB97BC3557E719",1)</v>
      </c>
      <c r="J34" s="10" t="s">
        <v>49</v>
      </c>
    </row>
    <row r="35" s="3" customFormat="1" ht="30" customHeight="1" spans="1:10">
      <c r="A35" s="7">
        <v>31</v>
      </c>
      <c r="B35" s="10" t="s">
        <v>57</v>
      </c>
      <c r="C35" s="10"/>
      <c r="D35" s="10" t="s">
        <v>58</v>
      </c>
      <c r="E35" s="10" t="s">
        <v>16</v>
      </c>
      <c r="F35" s="10">
        <v>5</v>
      </c>
      <c r="G35" s="10"/>
      <c r="H35" s="8">
        <f t="shared" si="0"/>
        <v>0</v>
      </c>
      <c r="I35" s="25" t="str">
        <f>_xlfn.DISPIMG("ID_9098AB7D672444DF89F1820CE86B68AC",1)</f>
        <v>=DISPIMG("ID_9098AB7D672444DF89F1820CE86B68AC",1)</v>
      </c>
      <c r="J35" s="10" t="s">
        <v>49</v>
      </c>
    </row>
    <row r="36" s="3" customFormat="1" ht="30" customHeight="1" spans="1:10">
      <c r="A36" s="7">
        <v>32</v>
      </c>
      <c r="B36" s="10" t="s">
        <v>20</v>
      </c>
      <c r="C36" s="10"/>
      <c r="D36" s="10" t="s">
        <v>59</v>
      </c>
      <c r="E36" s="10" t="s">
        <v>28</v>
      </c>
      <c r="F36" s="10">
        <v>1</v>
      </c>
      <c r="G36" s="10"/>
      <c r="H36" s="8">
        <f t="shared" si="0"/>
        <v>0</v>
      </c>
      <c r="I36" s="25"/>
      <c r="J36" s="10" t="s">
        <v>49</v>
      </c>
    </row>
    <row r="37" ht="30" customHeight="1" spans="1:10">
      <c r="A37" s="7">
        <v>33</v>
      </c>
      <c r="B37" s="10" t="s">
        <v>57</v>
      </c>
      <c r="C37" s="10"/>
      <c r="D37" s="10" t="s">
        <v>60</v>
      </c>
      <c r="E37" s="10" t="s">
        <v>16</v>
      </c>
      <c r="F37" s="10">
        <v>1</v>
      </c>
      <c r="G37" s="10"/>
      <c r="H37" s="8">
        <f t="shared" si="0"/>
        <v>0</v>
      </c>
      <c r="I37" s="25" t="str">
        <f>_xlfn.DISPIMG("ID_83DB48C4CCAD4B34B44C38EE1A944F92",1)</f>
        <v>=DISPIMG("ID_83DB48C4CCAD4B34B44C38EE1A944F92",1)</v>
      </c>
      <c r="J37" s="27" t="s">
        <v>61</v>
      </c>
    </row>
    <row r="38" ht="30" customHeight="1" spans="1:10">
      <c r="A38" s="7">
        <v>34</v>
      </c>
      <c r="B38" s="10" t="s">
        <v>30</v>
      </c>
      <c r="C38" s="10"/>
      <c r="D38" s="10"/>
      <c r="E38" s="18" t="s">
        <v>31</v>
      </c>
      <c r="F38" s="18">
        <v>50</v>
      </c>
      <c r="G38" s="18"/>
      <c r="H38" s="8">
        <f t="shared" si="0"/>
        <v>0</v>
      </c>
      <c r="I38" s="28" t="str">
        <f>_xlfn.DISPIMG("ID_0FDFE80F9B33461591879C1D25B9AEF1",1)</f>
        <v>=DISPIMG("ID_0FDFE80F9B33461591879C1D25B9AEF1",1)</v>
      </c>
      <c r="J38" s="27" t="s">
        <v>61</v>
      </c>
    </row>
    <row r="39" ht="30" customHeight="1" spans="1:10">
      <c r="A39" s="7">
        <v>35</v>
      </c>
      <c r="B39" s="10" t="s">
        <v>38</v>
      </c>
      <c r="C39" s="10"/>
      <c r="D39" s="10" t="s">
        <v>54</v>
      </c>
      <c r="E39" s="18" t="s">
        <v>31</v>
      </c>
      <c r="F39" s="18">
        <v>30</v>
      </c>
      <c r="G39" s="18"/>
      <c r="H39" s="8">
        <f t="shared" si="0"/>
        <v>0</v>
      </c>
      <c r="I39" s="28" t="str">
        <f>_xlfn.DISPIMG("ID_F23F409D6FA84E3387F0AD9B8375BECD",1)</f>
        <v>=DISPIMG("ID_F23F409D6FA84E3387F0AD9B8375BECD",1)</v>
      </c>
      <c r="J39" s="27" t="s">
        <v>61</v>
      </c>
    </row>
    <row r="40" ht="30" customHeight="1" spans="1:10">
      <c r="A40" s="7">
        <v>36</v>
      </c>
      <c r="B40" s="20" t="s">
        <v>51</v>
      </c>
      <c r="C40" s="20"/>
      <c r="D40" s="10" t="s">
        <v>53</v>
      </c>
      <c r="E40" s="18" t="s">
        <v>31</v>
      </c>
      <c r="F40" s="10">
        <v>30</v>
      </c>
      <c r="G40" s="18"/>
      <c r="H40" s="8">
        <f t="shared" si="0"/>
        <v>0</v>
      </c>
      <c r="I40" s="28" t="str">
        <f>_xlfn.DISPIMG("ID_4A921C66D845471A89DA63E8E28B1F8B",1)</f>
        <v>=DISPIMG("ID_4A921C66D845471A89DA63E8E28B1F8B",1)</v>
      </c>
      <c r="J40" s="27" t="s">
        <v>61</v>
      </c>
    </row>
    <row r="41" ht="30" customHeight="1" spans="1:10">
      <c r="A41" s="7">
        <v>37</v>
      </c>
      <c r="B41" s="20" t="s">
        <v>43</v>
      </c>
      <c r="C41" s="20" t="s">
        <v>62</v>
      </c>
      <c r="D41" s="20" t="s">
        <v>63</v>
      </c>
      <c r="E41" s="20" t="s">
        <v>23</v>
      </c>
      <c r="F41" s="21">
        <v>20</v>
      </c>
      <c r="G41" s="21"/>
      <c r="H41" s="8">
        <f t="shared" si="0"/>
        <v>0</v>
      </c>
      <c r="I41" s="27" t="str">
        <f>_xlfn.DISPIMG("ID_3045BF9287A9494E8435AFE9F7FFC947",1)</f>
        <v>=DISPIMG("ID_3045BF9287A9494E8435AFE9F7FFC947",1)</v>
      </c>
      <c r="J41" s="27" t="s">
        <v>61</v>
      </c>
    </row>
    <row r="42" ht="30" customHeight="1" spans="1:10">
      <c r="A42" s="7">
        <v>38</v>
      </c>
      <c r="B42" s="20" t="s">
        <v>57</v>
      </c>
      <c r="C42" s="20" t="s">
        <v>64</v>
      </c>
      <c r="D42" s="22" t="s">
        <v>65</v>
      </c>
      <c r="E42" s="20" t="s">
        <v>16</v>
      </c>
      <c r="F42" s="21">
        <v>25</v>
      </c>
      <c r="G42" s="21"/>
      <c r="H42" s="8">
        <f t="shared" si="0"/>
        <v>0</v>
      </c>
      <c r="I42" s="27" t="str">
        <f>_xlfn.DISPIMG("ID_15075FB57E734798A6461597964ECBFB",1)</f>
        <v>=DISPIMG("ID_15075FB57E734798A6461597964ECBFB",1)</v>
      </c>
      <c r="J42" s="27" t="s">
        <v>61</v>
      </c>
    </row>
    <row r="43" ht="30" customHeight="1" spans="1:10">
      <c r="A43" s="7">
        <v>39</v>
      </c>
      <c r="B43" s="10" t="s">
        <v>43</v>
      </c>
      <c r="C43" s="10"/>
      <c r="D43" s="10" t="s">
        <v>56</v>
      </c>
      <c r="E43" s="10" t="s">
        <v>31</v>
      </c>
      <c r="F43" s="10">
        <v>30</v>
      </c>
      <c r="G43" s="10"/>
      <c r="H43" s="8">
        <f t="shared" si="0"/>
        <v>0</v>
      </c>
      <c r="I43" s="28" t="str">
        <f>_xlfn.DISPIMG("ID_A56BF7B7AB404DC780C3C773744FAB7E",1)</f>
        <v>=DISPIMG("ID_A56BF7B7AB404DC780C3C773744FAB7E",1)</v>
      </c>
      <c r="J43" s="27" t="s">
        <v>61</v>
      </c>
    </row>
    <row r="44" ht="30" customHeight="1" spans="1:10">
      <c r="A44" s="7">
        <v>40</v>
      </c>
      <c r="B44" s="10" t="s">
        <v>51</v>
      </c>
      <c r="C44" s="10" t="s">
        <v>66</v>
      </c>
      <c r="D44" s="11" t="s">
        <v>67</v>
      </c>
      <c r="E44" s="10" t="s">
        <v>13</v>
      </c>
      <c r="F44" s="10">
        <v>5</v>
      </c>
      <c r="G44" s="10"/>
      <c r="H44" s="8">
        <f t="shared" si="0"/>
        <v>0</v>
      </c>
      <c r="I44" s="10"/>
      <c r="J44" s="10" t="s">
        <v>68</v>
      </c>
    </row>
    <row r="45" ht="30" customHeight="1" spans="1:10">
      <c r="A45" s="7">
        <v>41</v>
      </c>
      <c r="B45" s="10" t="s">
        <v>69</v>
      </c>
      <c r="C45" s="10" t="s">
        <v>66</v>
      </c>
      <c r="D45" s="10" t="s">
        <v>67</v>
      </c>
      <c r="E45" s="10" t="s">
        <v>13</v>
      </c>
      <c r="F45" s="10">
        <v>5</v>
      </c>
      <c r="G45" s="10"/>
      <c r="H45" s="8">
        <f t="shared" si="0"/>
        <v>0</v>
      </c>
      <c r="I45" s="25"/>
      <c r="J45" s="10" t="s">
        <v>68</v>
      </c>
    </row>
    <row r="48" spans="7:8">
      <c r="G48" t="s">
        <v>8</v>
      </c>
      <c r="H48">
        <f>SUM(H5:H45)</f>
        <v>0</v>
      </c>
    </row>
  </sheetData>
  <mergeCells count="3">
    <mergeCell ref="B30:B31"/>
    <mergeCell ref="B32:B33"/>
    <mergeCell ref="A1:J3"/>
  </mergeCells>
  <conditionalFormatting sqref="B37">
    <cfRule type="duplicateValues" dxfId="0" priority="12"/>
  </conditionalFormatting>
  <conditionalFormatting sqref="D38">
    <cfRule type="duplicateValues" dxfId="0" priority="11"/>
  </conditionalFormatting>
  <conditionalFormatting sqref="G38">
    <cfRule type="duplicateValues" dxfId="0" priority="10"/>
  </conditionalFormatting>
  <conditionalFormatting sqref="D39">
    <cfRule type="duplicateValues" dxfId="0" priority="6"/>
  </conditionalFormatting>
  <conditionalFormatting sqref="G39">
    <cfRule type="duplicateValues" dxfId="0" priority="5"/>
  </conditionalFormatting>
  <conditionalFormatting sqref="D40">
    <cfRule type="duplicateValues" dxfId="0" priority="4"/>
  </conditionalFormatting>
  <conditionalFormatting sqref="G40">
    <cfRule type="duplicateValues" dxfId="0" priority="3"/>
  </conditionalFormatting>
  <conditionalFormatting sqref="D43">
    <cfRule type="duplicateValues" dxfId="0" priority="2"/>
  </conditionalFormatting>
  <conditionalFormatting sqref="G43">
    <cfRule type="duplicateValues" dxfId="0" priority="1"/>
  </conditionalFormatting>
  <conditionalFormatting sqref="A39:A40">
    <cfRule type="duplicateValues" dxfId="0" priority="9"/>
  </conditionalFormatting>
  <conditionalFormatting sqref="B39:B40">
    <cfRule type="duplicateValues" dxfId="0" priority="8"/>
  </conditionalFormatting>
  <conditionalFormatting sqref="C39:C40">
    <cfRule type="duplicateValues" dxfId="0" priority="7"/>
  </conditionalFormatting>
  <conditionalFormatting sqref="D28:D34">
    <cfRule type="duplicateValues" dxfId="0" priority="14"/>
  </conditionalFormatting>
  <conditionalFormatting sqref="G28:G29 G34">
    <cfRule type="duplicateValues" dxfId="0" priority="13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我是黑牛</cp:lastModifiedBy>
  <dcterms:created xsi:type="dcterms:W3CDTF">2023-05-12T11:15:00Z</dcterms:created>
  <dcterms:modified xsi:type="dcterms:W3CDTF">2025-07-04T12:35:46Z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79D779965C4340D59EF06A2C8D911F06_12</vt:lpwstr>
  </property>
</Properties>
</file>