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Sheet1!$A$2:$I$28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A185B8769FB482CA5713BDCA2F49D9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685" y="447675"/>
          <a:ext cx="1189355" cy="1311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AA01E5D4A72440E0AE9025554185BC4F"/>
        <xdr:cNvPicPr>
          <a:picLocks noChangeAspect="1"/>
        </xdr:cNvPicPr>
      </xdr:nvPicPr>
      <xdr:blipFill>
        <a:blip r:embed="rId2"/>
        <a:srcRect l="8117" t="8385" r="9321" b="34557"/>
        <a:stretch>
          <a:fillRect/>
        </a:stretch>
      </xdr:blipFill>
      <xdr:spPr>
        <a:xfrm>
          <a:off x="7425055" y="1605280"/>
          <a:ext cx="1170305" cy="12122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F256C80EF3B4401EB11A255FE21012E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459980" y="3106420"/>
          <a:ext cx="1126490" cy="1127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DB166F06BBA9469F88E1A52717E46E31"/>
        <xdr:cNvPicPr>
          <a:picLocks noChangeAspect="1"/>
        </xdr:cNvPicPr>
      </xdr:nvPicPr>
      <xdr:blipFill>
        <a:blip r:embed="rId4"/>
        <a:srcRect l="8824" t="8941" r="8349" b="32847"/>
        <a:stretch>
          <a:fillRect/>
        </a:stretch>
      </xdr:blipFill>
      <xdr:spPr>
        <a:xfrm>
          <a:off x="7580630" y="4403090"/>
          <a:ext cx="1108710" cy="11696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A665C3EC723D4D278163A26AC6F601B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447915" y="5784850"/>
          <a:ext cx="1439545" cy="1251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E5ED0088E284754BD32E04E8A771EB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496810" y="7372985"/>
          <a:ext cx="1762125" cy="12750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96E5DE15E1604061BFE633E8F3B5635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550150" y="8729980"/>
          <a:ext cx="986155" cy="1004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7A1AC239EA00425788F910A0E1E01FDF"/>
        <xdr:cNvPicPr>
          <a:picLocks noChangeAspect="1"/>
        </xdr:cNvPicPr>
      </xdr:nvPicPr>
      <xdr:blipFill>
        <a:blip r:embed="rId8"/>
        <a:srcRect l="8011" t="11243" r="4173" b="36200"/>
        <a:stretch>
          <a:fillRect/>
        </a:stretch>
      </xdr:blipFill>
      <xdr:spPr>
        <a:xfrm>
          <a:off x="7466965" y="9859645"/>
          <a:ext cx="1305560" cy="11626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D4A40864B5CF40AF865E7B5B5ABB6B96"/>
        <xdr:cNvPicPr>
          <a:picLocks noChangeAspect="1"/>
        </xdr:cNvPicPr>
      </xdr:nvPicPr>
      <xdr:blipFill>
        <a:blip r:embed="rId9"/>
        <a:srcRect l="7290" t="4157" r="6219" b="35976"/>
        <a:stretch>
          <a:fillRect/>
        </a:stretch>
      </xdr:blipFill>
      <xdr:spPr>
        <a:xfrm>
          <a:off x="7508875" y="12605385"/>
          <a:ext cx="1146175" cy="11836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7A55E66A6F8A4A25BFECCED89FA9C72A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98385" y="13984605"/>
          <a:ext cx="1861820" cy="1089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4E5E2987160D488896FAB3797228CB6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86955" y="15019655"/>
          <a:ext cx="1288415" cy="885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1135DE36619F45DDB7F3284FE3116579"/>
        <xdr:cNvPicPr>
          <a:picLocks noChangeAspect="1"/>
        </xdr:cNvPicPr>
      </xdr:nvPicPr>
      <xdr:blipFill>
        <a:blip r:embed="rId12"/>
        <a:srcRect b="35499"/>
        <a:stretch>
          <a:fillRect/>
        </a:stretch>
      </xdr:blipFill>
      <xdr:spPr>
        <a:xfrm>
          <a:off x="7599680" y="15967075"/>
          <a:ext cx="1047750" cy="1009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8D794E9967D8499DAA5E00D26C80BDCB"/>
        <xdr:cNvPicPr>
          <a:picLocks noChangeAspect="1"/>
        </xdr:cNvPicPr>
      </xdr:nvPicPr>
      <xdr:blipFill>
        <a:blip r:embed="rId13"/>
        <a:srcRect l="8313" t="9626" r="8959" b="36232"/>
        <a:stretch>
          <a:fillRect/>
        </a:stretch>
      </xdr:blipFill>
      <xdr:spPr>
        <a:xfrm>
          <a:off x="7604760" y="17018635"/>
          <a:ext cx="1051560" cy="1026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0DBDF42337764084AFDA2CAEE25B052B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936865" y="18070830"/>
          <a:ext cx="754380" cy="9010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67F61282B4514B2199C662ACB3F721DB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544435" y="19018250"/>
          <a:ext cx="1085850" cy="1049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7FFA0156DF2445E4BE7B1D49392729B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48220" y="25238710"/>
          <a:ext cx="1061720" cy="992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9E4C20A70F784D52AE30DB3732A22BDD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94575" y="26183590"/>
          <a:ext cx="4171950" cy="2238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D4B80171E13D4407BA2EB4083F7E9BC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668895" y="27870785"/>
          <a:ext cx="787400" cy="12807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5D53CE7A1C67407C9954B03F8FBC39F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684135" y="29244290"/>
          <a:ext cx="678815" cy="572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A0429C903D6143A19ACB4763A74796E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376795" y="30102175"/>
          <a:ext cx="1424940" cy="11055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19C37115CEED491DB5689B8115FFBA6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386955" y="31328995"/>
          <a:ext cx="1341120" cy="1368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62E92799F5374C72955241190EB913B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583805" y="32753300"/>
          <a:ext cx="915670" cy="918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9E6DB5D7BCA84CF68F1A8F68724FE5C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417435" y="33893760"/>
          <a:ext cx="1266825" cy="711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CE54E4DE14A24ABF9FD529F39B793D0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418070" y="34778950"/>
          <a:ext cx="943610" cy="9442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80F15520DAE74884B52CACC75B27A017" descr="33346532972a495471e59fd3a9136ab"/>
        <xdr:cNvPicPr/>
      </xdr:nvPicPr>
      <xdr:blipFill>
        <a:blip r:embed="rId25"/>
        <a:stretch>
          <a:fillRect/>
        </a:stretch>
      </xdr:blipFill>
      <xdr:spPr>
        <a:xfrm>
          <a:off x="0" y="0"/>
          <a:ext cx="4769485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<sst xmlns="http://schemas.openxmlformats.org/spreadsheetml/2006/main" count="110" uniqueCount="64">
  <si>
    <t>食堂工具采购清单</t>
  </si>
  <si>
    <t>序号</t>
  </si>
  <si>
    <t>物品</t>
  </si>
  <si>
    <t>品牌</t>
  </si>
  <si>
    <t>规格参数</t>
  </si>
  <si>
    <t>数量</t>
  </si>
  <si>
    <t>单位</t>
  </si>
  <si>
    <t>单价</t>
  </si>
  <si>
    <t>合计</t>
  </si>
  <si>
    <t>钢方铲</t>
  </si>
  <si>
    <t>/</t>
  </si>
  <si>
    <t>304不锈钢，2.0mm，铲头宽度21cm，木柄长度100cm</t>
  </si>
  <si>
    <t>套</t>
  </si>
  <si>
    <t>不锈钢汤勺</t>
  </si>
  <si>
    <r>
      <rPr>
        <b/>
        <sz val="11"/>
        <color rgb="FF11192D"/>
        <rFont val="PingFangSC-Semibold"/>
        <charset val="134"/>
      </rPr>
      <t>304</t>
    </r>
    <r>
      <rPr>
        <b/>
        <sz val="11"/>
        <color rgb="FF11192D"/>
        <rFont val="宋体"/>
        <charset val="134"/>
      </rPr>
      <t>不锈钢，规格：</t>
    </r>
    <r>
      <rPr>
        <b/>
        <sz val="11"/>
        <color rgb="FF11192D"/>
        <rFont val="PingFangSC-Semibold"/>
        <charset val="134"/>
      </rPr>
      <t>10</t>
    </r>
    <r>
      <rPr>
        <b/>
        <sz val="11"/>
        <color rgb="FF11192D"/>
        <rFont val="宋体"/>
        <charset val="134"/>
      </rPr>
      <t>两，厚度：</t>
    </r>
    <r>
      <rPr>
        <b/>
        <sz val="11"/>
        <color rgb="FF11192D"/>
        <rFont val="PingFangSC-Semibold"/>
        <charset val="134"/>
      </rPr>
      <t>1.5mm</t>
    </r>
    <r>
      <rPr>
        <b/>
        <sz val="11"/>
        <color rgb="FF11192D"/>
        <rFont val="宋体"/>
        <charset val="134"/>
      </rPr>
      <t>，手柄</t>
    </r>
    <r>
      <rPr>
        <b/>
        <sz val="11"/>
        <color rgb="FF11192D"/>
        <rFont val="PingFangSC-Semibold"/>
        <charset val="134"/>
      </rPr>
      <t>70cm</t>
    </r>
  </si>
  <si>
    <t>把</t>
  </si>
  <si>
    <r>
      <rPr>
        <b/>
        <sz val="11"/>
        <color rgb="FF11192D"/>
        <rFont val="PingFangSC-Semibold"/>
        <charset val="134"/>
      </rPr>
      <t>304</t>
    </r>
    <r>
      <rPr>
        <b/>
        <sz val="11"/>
        <color rgb="FF11192D"/>
        <rFont val="宋体"/>
        <charset val="134"/>
      </rPr>
      <t>不锈钢，规格：</t>
    </r>
    <r>
      <rPr>
        <b/>
        <sz val="11"/>
        <color rgb="FF11192D"/>
        <rFont val="PingFangSC-Semibold"/>
        <charset val="134"/>
      </rPr>
      <t>12</t>
    </r>
    <r>
      <rPr>
        <b/>
        <sz val="11"/>
        <color rgb="FF11192D"/>
        <rFont val="宋体"/>
        <charset val="134"/>
      </rPr>
      <t>两，厚度：</t>
    </r>
    <r>
      <rPr>
        <b/>
        <sz val="11"/>
        <color rgb="FF11192D"/>
        <rFont val="PingFangSC-Semibold"/>
        <charset val="134"/>
      </rPr>
      <t>1.5mm</t>
    </r>
    <r>
      <rPr>
        <b/>
        <sz val="11"/>
        <color rgb="FF11192D"/>
        <rFont val="宋体"/>
        <charset val="134"/>
      </rPr>
      <t>，手柄</t>
    </r>
    <r>
      <rPr>
        <b/>
        <sz val="11"/>
        <color rgb="FF11192D"/>
        <rFont val="PingFangSC-Semibold"/>
        <charset val="134"/>
      </rPr>
      <t>70cm</t>
    </r>
  </si>
  <si>
    <t>不锈钢炒勺</t>
  </si>
  <si>
    <r>
      <rPr>
        <b/>
        <sz val="11"/>
        <color rgb="FF11192D"/>
        <rFont val="宋体"/>
        <charset val="134"/>
      </rPr>
      <t>304不锈钢材质，规格</t>
    </r>
    <r>
      <rPr>
        <b/>
        <sz val="11"/>
        <color rgb="FF11192D"/>
        <rFont val="PingFangSC-Medium"/>
        <charset val="134"/>
      </rPr>
      <t>12</t>
    </r>
    <r>
      <rPr>
        <b/>
        <sz val="11"/>
        <color rgb="FF11192D"/>
        <rFont val="宋体"/>
        <charset val="134"/>
      </rPr>
      <t>两，口宽14.8</t>
    </r>
    <r>
      <rPr>
        <b/>
        <sz val="11"/>
        <color rgb="FF11192D"/>
        <rFont val="PingFangSC-Medium"/>
        <charset val="134"/>
      </rPr>
      <t>cm</t>
    </r>
    <r>
      <rPr>
        <b/>
        <sz val="11"/>
        <color rgb="FF11192D"/>
        <rFont val="宋体"/>
        <charset val="134"/>
      </rPr>
      <t>，总长</t>
    </r>
    <r>
      <rPr>
        <b/>
        <sz val="11"/>
        <color rgb="FF11192D"/>
        <rFont val="PingFangSC-Medium"/>
        <charset val="134"/>
      </rPr>
      <t>52.3cm</t>
    </r>
    <r>
      <rPr>
        <b/>
        <sz val="11"/>
        <color rgb="FF11192D"/>
        <rFont val="宋体"/>
        <charset val="134"/>
      </rPr>
      <t>，重量</t>
    </r>
    <r>
      <rPr>
        <b/>
        <sz val="11"/>
        <color rgb="FF11192D"/>
        <rFont val="PingFangSC-Medium"/>
        <charset val="134"/>
      </rPr>
      <t>470g</t>
    </r>
    <r>
      <rPr>
        <b/>
        <sz val="11"/>
        <color rgb="FF11192D"/>
        <rFont val="宋体"/>
        <charset val="134"/>
      </rPr>
      <t>，容量450ml，顶部密封。</t>
    </r>
  </si>
  <si>
    <t>过滤密网</t>
  </si>
  <si>
    <t>加厚不锈钢木柄，直径30cm，长55.5cm，重量490g</t>
  </si>
  <si>
    <t>不锈钢漏勺</t>
  </si>
  <si>
    <t>304特厚不锈钢，直径30cm，手柄长23cm，1.5mm厚，重约880g</t>
  </si>
  <si>
    <t>大笊篱</t>
  </si>
  <si>
    <t>特粗304不锈钢8托，长木柄,直径32cm，木柄80cm</t>
  </si>
  <si>
    <t>蒸饭盘</t>
  </si>
  <si>
    <t>采用304优质不锈钢，砂光不锈钢蒸饭盘，纯平底，尺寸60*40*4.8cm，深盘，重量1300g。</t>
  </si>
  <si>
    <t>蒸饭漏盘</t>
  </si>
  <si>
    <t>采用304优质不锈钢，蒸饭漏盘，60*40*48，重量1200g</t>
  </si>
  <si>
    <t>个</t>
  </si>
  <si>
    <t>切片刀</t>
  </si>
  <si>
    <t>王麻子/十八子</t>
  </si>
  <si>
    <t>9铬不锈钢材质，1#厨片刀，刀身长23cm，宽11.45cm，总长33.8cm，重量约480g</t>
  </si>
  <si>
    <t>斩骨刀</t>
  </si>
  <si>
    <t>不锈钢材质，刃长21.5cm，刀柄长15cm，
全刀长最大值36.5cm，重量：1080g</t>
  </si>
  <si>
    <t>油壶</t>
  </si>
  <si>
    <t>SUS316L抗菌滤油壶，304不锈钢滤油网格，尺寸15.5*16*20，2.5L容量，哑光长嘴壶</t>
  </si>
  <si>
    <t>打蛋器</t>
  </si>
  <si>
    <t>打蛋器，约12寸，316钢丝，尺寸31*18*6.5</t>
  </si>
  <si>
    <t>金刚砂磨刀</t>
  </si>
  <si>
    <r>
      <rPr>
        <b/>
        <sz val="11"/>
        <color rgb="FF11192D"/>
        <rFont val="PingFangSC-Medium"/>
        <charset val="134"/>
      </rPr>
      <t>5</t>
    </r>
    <r>
      <rPr>
        <b/>
        <sz val="11"/>
        <color rgb="FF11192D"/>
        <rFont val="宋体"/>
        <charset val="134"/>
      </rPr>
      <t>合</t>
    </r>
    <r>
      <rPr>
        <b/>
        <sz val="11"/>
        <color rgb="FF11192D"/>
        <rFont val="PingFangSC-Medium"/>
        <charset val="134"/>
      </rPr>
      <t>1</t>
    </r>
    <r>
      <rPr>
        <b/>
        <sz val="11"/>
        <color rgb="FF11192D"/>
        <rFont val="宋体"/>
        <charset val="134"/>
      </rPr>
      <t>金刚砂款</t>
    </r>
    <r>
      <rPr>
        <b/>
        <sz val="11"/>
        <color rgb="FF11192D"/>
        <rFont val="PingFangSC-Medium"/>
        <charset val="134"/>
      </rPr>
      <t>,400#</t>
    </r>
    <r>
      <rPr>
        <b/>
        <sz val="11"/>
        <color rgb="FF11192D"/>
        <rFont val="宋体"/>
        <charset val="134"/>
      </rPr>
      <t>粗磨面，蜂窝型花纹，总长</t>
    </r>
    <r>
      <rPr>
        <b/>
        <sz val="11"/>
        <color rgb="FF11192D"/>
        <rFont val="PingFangSC-Medium"/>
        <charset val="134"/>
      </rPr>
      <t>290mm</t>
    </r>
    <r>
      <rPr>
        <b/>
        <sz val="11"/>
        <color rgb="FF11192D"/>
        <rFont val="宋体"/>
        <charset val="134"/>
      </rPr>
      <t>，宽</t>
    </r>
    <r>
      <rPr>
        <b/>
        <sz val="11"/>
        <color rgb="FF11192D"/>
        <rFont val="PingFangSC-Medium"/>
        <charset val="134"/>
      </rPr>
      <t>57mm</t>
    </r>
  </si>
  <si>
    <t>厨房锯齿剪刀</t>
  </si>
  <si>
    <r>
      <rPr>
        <b/>
        <sz val="11"/>
        <color rgb="FF11192D"/>
        <rFont val="宋体"/>
        <charset val="134"/>
      </rPr>
      <t>厨房花边锯齿剪刀，重量</t>
    </r>
    <r>
      <rPr>
        <b/>
        <sz val="11"/>
        <color rgb="FF11192D"/>
        <rFont val="PingFangSC-Medium"/>
        <charset val="134"/>
      </rPr>
      <t>151g</t>
    </r>
    <r>
      <rPr>
        <b/>
        <sz val="11"/>
        <color rgb="FF11192D"/>
        <rFont val="宋体"/>
        <charset val="134"/>
      </rPr>
      <t>，尺寸：</t>
    </r>
    <r>
      <rPr>
        <b/>
        <sz val="11"/>
        <color rgb="FF11192D"/>
        <rFont val="PingFangSC-Medium"/>
        <charset val="134"/>
      </rPr>
      <t>8.8*9*23.5cm</t>
    </r>
    <r>
      <rPr>
        <b/>
        <sz val="11"/>
        <color rgb="FF11192D"/>
        <rFont val="宋体"/>
        <charset val="134"/>
      </rPr>
      <t>，三角形锯齿花型、半圆锯齿花型</t>
    </r>
  </si>
  <si>
    <t>馕针</t>
  </si>
  <si>
    <t>新疆手工梨花木馕针，三个不同花型款式的</t>
  </si>
  <si>
    <t>316L肉锤</t>
  </si>
  <si>
    <r>
      <rPr>
        <b/>
        <sz val="11"/>
        <color rgb="FF11192D"/>
        <rFont val="宋体"/>
        <charset val="134"/>
      </rPr>
      <t>二合一</t>
    </r>
    <r>
      <rPr>
        <b/>
        <sz val="11"/>
        <color rgb="FF11192D"/>
        <rFont val="PingFangSC-Medium"/>
        <charset val="134"/>
      </rPr>
      <t>316L</t>
    </r>
    <r>
      <rPr>
        <b/>
        <sz val="11"/>
        <color rgb="FF11192D"/>
        <rFont val="宋体"/>
        <charset val="134"/>
      </rPr>
      <t>肉锤，</t>
    </r>
    <r>
      <rPr>
        <b/>
        <sz val="11"/>
        <color rgb="FF11192D"/>
        <rFont val="PingFangSC-Medium"/>
        <charset val="134"/>
      </rPr>
      <t>19</t>
    </r>
    <r>
      <rPr>
        <b/>
        <sz val="11"/>
        <color rgb="FF11192D"/>
        <rFont val="宋体"/>
        <charset val="134"/>
      </rPr>
      <t>颗</t>
    </r>
    <r>
      <rPr>
        <b/>
        <sz val="11"/>
        <color rgb="FF11192D"/>
        <rFont val="PingFangSC-Medium"/>
        <charset val="134"/>
      </rPr>
      <t>316L</t>
    </r>
    <r>
      <rPr>
        <b/>
        <sz val="11"/>
        <color rgb="FF11192D"/>
        <rFont val="宋体"/>
        <charset val="134"/>
      </rPr>
      <t>尖针，</t>
    </r>
    <r>
      <rPr>
        <b/>
        <sz val="11"/>
        <color rgb="FF11192D"/>
        <rFont val="PingFangSC-Medium"/>
        <charset val="134"/>
      </rPr>
      <t>24</t>
    </r>
    <r>
      <rPr>
        <b/>
        <sz val="11"/>
        <color rgb="FF11192D"/>
        <rFont val="宋体"/>
        <charset val="134"/>
      </rPr>
      <t>颗</t>
    </r>
    <r>
      <rPr>
        <b/>
        <sz val="11"/>
        <color rgb="FF11192D"/>
        <rFont val="PingFangSC-Medium"/>
        <charset val="134"/>
      </rPr>
      <t>316L</t>
    </r>
    <r>
      <rPr>
        <b/>
        <sz val="11"/>
        <color rgb="FF11192D"/>
        <rFont val="宋体"/>
        <charset val="134"/>
      </rPr>
      <t>凸钉，抗菌锤头，抗菌率达</t>
    </r>
    <r>
      <rPr>
        <b/>
        <sz val="11"/>
        <color rgb="FF11192D"/>
        <rFont val="PingFangSC-Medium"/>
        <charset val="134"/>
      </rPr>
      <t>99%</t>
    </r>
    <r>
      <rPr>
        <b/>
        <sz val="11"/>
        <color rgb="FF11192D"/>
        <rFont val="宋体"/>
        <charset val="134"/>
      </rPr>
      <t>，加长</t>
    </r>
    <r>
      <rPr>
        <b/>
        <sz val="11"/>
        <color rgb="FF11192D"/>
        <rFont val="PingFangSC-Medium"/>
        <charset val="134"/>
      </rPr>
      <t>304</t>
    </r>
    <r>
      <rPr>
        <b/>
        <sz val="11"/>
        <color rgb="FF11192D"/>
        <rFont val="宋体"/>
        <charset val="134"/>
      </rPr>
      <t>手柄，实心加重，重量</t>
    </r>
    <r>
      <rPr>
        <b/>
        <sz val="11"/>
        <color rgb="FF11192D"/>
        <rFont val="PingFangSC-Medium"/>
        <charset val="134"/>
      </rPr>
      <t>493g</t>
    </r>
    <r>
      <rPr>
        <b/>
        <sz val="11"/>
        <color rgb="FF11192D"/>
        <rFont val="宋体"/>
        <charset val="134"/>
      </rPr>
      <t>，尺寸：</t>
    </r>
    <r>
      <rPr>
        <b/>
        <sz val="11"/>
        <color rgb="FF11192D"/>
        <rFont val="PingFangSC-Medium"/>
        <charset val="134"/>
      </rPr>
      <t>27cm*5.3cm*5cm</t>
    </r>
  </si>
  <si>
    <t>其他小工具</t>
  </si>
  <si>
    <t>食品级不锈钢材质，螺旋卷、葱丝神器套装、果蔬卷花器、狼牙刀、圆形摆盘3件套（三圈+三推），挖梨核神奇、白吉馍模具、文思豆腐磨具、切蛋神器</t>
  </si>
  <si>
    <t>莴笋刀</t>
  </si>
  <si>
    <t>尺寸：18*2.5cm 材质：201不锈钢</t>
  </si>
  <si>
    <t>多功能削皮刀</t>
  </si>
  <si>
    <t>尺寸：21*2.8cm 材质：201不锈钢</t>
  </si>
  <si>
    <t>擦丝器</t>
  </si>
  <si>
    <t>六刀片</t>
  </si>
  <si>
    <t>硬毛长柄刷</t>
  </si>
  <si>
    <t>刷头尺寸50*6cm，刷丝长度4.5cm，7排加密刷丝，</t>
  </si>
  <si>
    <t>窝窝头磨具</t>
  </si>
  <si>
    <t>3号内模100个，底座2个。</t>
  </si>
  <si>
    <t>杂粮包窝窝头模具</t>
  </si>
  <si>
    <t>杂粮包模具100给，底座2个。</t>
  </si>
  <si>
    <t>笼布</t>
  </si>
  <si>
    <t xml:space="preserve">环保食品级硅胶材质，不粘锅，免刷油，耐高温，加厚2mm，透明白，40*60长方形 </t>
  </si>
  <si>
    <t>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</si>
</sst>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黑体"/>
      <charset val="134"/>
    </font>
    <font>
      <b/>
      <sz val="11"/>
      <color rgb="FF11192D"/>
      <name val="宋体"/>
      <charset val="134"/>
    </font>
    <font>
      <b/>
      <sz val="11"/>
      <color rgb="FF11192D"/>
      <name val="PingFangSC-Semibold"/>
      <charset val="134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b/>
      <sz val="11"/>
      <color rgb="FF11192D"/>
      <name val="PingFangSC-Medium"/>
      <charset val="134"/>
    </font>
    <font>
      <b/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5" Type="http://schemas.openxmlformats.org/officeDocument/2006/relationships/image" Target="media/image25.jpe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8"/>
  <sheetViews>
    <sheetView tabSelected="1" workbookViewId="0">
      <pane ySplit="2" topLeftCell="A23" activePane="bottomLeft" state="frozen"/>
      <selection/>
      <selection pane="bottomLeft" activeCell="L24" sqref="L24"/>
    </sheetView>
  </sheetViews>
  <sheetFormatPr defaultColWidth="9" defaultRowHeight="14.4"/>
  <cols>
    <col min="1" max="1" width="4.51851851851852" style="2" customWidth="1"/>
    <col min="2" max="2" width="6.88888888888889" style="2" customWidth="1"/>
    <col min="3" max="3" width="7.22222222222222" style="2" customWidth="1"/>
    <col min="4" max="4" width="62" style="2" customWidth="1"/>
    <col min="5" max="5" width="4.66666666666667" style="3" customWidth="1"/>
    <col min="6" max="6" width="5.88888888888889" style="2" customWidth="1"/>
    <col min="7" max="7" width="8.22222222222222" style="3" customWidth="1"/>
    <col min="8" max="8" width="11.3333333333333" style="2" customWidth="1"/>
    <col min="9" max="9" width="22.5555555555556" style="2" customWidth="1"/>
    <col min="10" max="16384" width="9" style="4"/>
  </cols>
  <sheetData>
    <row r="1" ht="30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ht="28" customHeight="1" spans="1:9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7" t="s">
        <v>7</v>
      </c>
      <c r="H2" s="6" t="s">
        <v>8</v>
      </c>
      <c r="I2" s="6"/>
    </row>
    <row r="3" s="1" customFormat="1" ht="65" customHeight="1" spans="1:9">
      <c r="A3" s="6">
        <v>1</v>
      </c>
      <c r="B3" s="6" t="s">
        <v>9</v>
      </c>
      <c r="C3" s="6" t="s">
        <v>10</v>
      </c>
      <c r="D3" s="6" t="s">
        <v>11</v>
      </c>
      <c r="E3" s="7">
        <v>5</v>
      </c>
      <c r="F3" s="6" t="s">
        <v>12</v>
      </c>
      <c r="G3" s="7">
        <v>58</v>
      </c>
      <c r="H3" s="6">
        <f t="shared" ref="H3:H10" si="0">E3*G3</f>
        <v>290</v>
      </c>
      <c r="I3" s="13" t="str">
        <f>_xlfn.DISPIMG("ID_1A185B8769FB482CA5713BDCA2F49D97",1)</f>
        <v>=DISPIMG("ID_1A185B8769FB482CA5713BDCA2F49D97",1)</v>
      </c>
    </row>
    <row r="4" s="1" customFormat="1" ht="65" customHeight="1" spans="1:9">
      <c r="A4" s="6">
        <v>2</v>
      </c>
      <c r="B4" s="8" t="s">
        <v>13</v>
      </c>
      <c r="C4" s="8" t="s">
        <v>10</v>
      </c>
      <c r="D4" s="9" t="s">
        <v>14</v>
      </c>
      <c r="E4" s="7">
        <v>20</v>
      </c>
      <c r="F4" s="8" t="s">
        <v>15</v>
      </c>
      <c r="G4" s="7">
        <v>30</v>
      </c>
      <c r="H4" s="6">
        <f t="shared" si="0"/>
        <v>600</v>
      </c>
      <c r="I4" s="13" t="str">
        <f>_xlfn.DISPIMG("ID_AA01E5D4A72440E0AE9025554185BC4F",1)</f>
        <v>=DISPIMG("ID_AA01E5D4A72440E0AE9025554185BC4F",1)</v>
      </c>
    </row>
    <row r="5" s="1" customFormat="1" ht="65" customHeight="1" spans="1:9">
      <c r="A5" s="6">
        <v>3</v>
      </c>
      <c r="B5" s="8" t="s">
        <v>13</v>
      </c>
      <c r="C5" s="8" t="s">
        <v>10</v>
      </c>
      <c r="D5" s="9" t="s">
        <v>16</v>
      </c>
      <c r="E5" s="7">
        <v>20</v>
      </c>
      <c r="F5" s="8" t="s">
        <v>15</v>
      </c>
      <c r="G5" s="7">
        <v>35</v>
      </c>
      <c r="H5" s="6">
        <f t="shared" si="0"/>
        <v>700</v>
      </c>
      <c r="I5" s="13" t="str">
        <f>_xlfn.DISPIMG("ID_F256C80EF3B4401EB11A255FE21012EC",1)</f>
        <v>=DISPIMG("ID_F256C80EF3B4401EB11A255FE21012EC",1)</v>
      </c>
    </row>
    <row r="6" s="1" customFormat="1" ht="65" customHeight="1" spans="1:9">
      <c r="A6" s="6">
        <v>4</v>
      </c>
      <c r="B6" s="8" t="s">
        <v>17</v>
      </c>
      <c r="C6" s="8" t="s">
        <v>10</v>
      </c>
      <c r="D6" s="8" t="s">
        <v>18</v>
      </c>
      <c r="E6" s="7">
        <v>10</v>
      </c>
      <c r="F6" s="8" t="s">
        <v>15</v>
      </c>
      <c r="G6" s="7">
        <v>25</v>
      </c>
      <c r="H6" s="6">
        <f t="shared" si="0"/>
        <v>250</v>
      </c>
      <c r="I6" s="13" t="str">
        <f>_xlfn.DISPIMG("ID_DB166F06BBA9469F88E1A52717E46E31",1)</f>
        <v>=DISPIMG("ID_DB166F06BBA9469F88E1A52717E46E31",1)</v>
      </c>
    </row>
    <row r="7" s="1" customFormat="1" ht="65" customHeight="1" spans="1:9">
      <c r="A7" s="6">
        <v>5</v>
      </c>
      <c r="B7" s="6" t="s">
        <v>19</v>
      </c>
      <c r="C7" s="6" t="s">
        <v>10</v>
      </c>
      <c r="D7" s="6" t="s">
        <v>20</v>
      </c>
      <c r="E7" s="7">
        <v>8</v>
      </c>
      <c r="F7" s="8" t="s">
        <v>15</v>
      </c>
      <c r="G7" s="7">
        <v>35</v>
      </c>
      <c r="H7" s="6">
        <f t="shared" si="0"/>
        <v>280</v>
      </c>
      <c r="I7" s="13" t="str">
        <f>_xlfn.DISPIMG("ID_A665C3EC723D4D278163A26AC6F601BC",1)</f>
        <v>=DISPIMG("ID_A665C3EC723D4D278163A26AC6F601BC",1)</v>
      </c>
    </row>
    <row r="8" s="1" customFormat="1" ht="65" customHeight="1" spans="1:9">
      <c r="A8" s="6">
        <v>6</v>
      </c>
      <c r="B8" s="8" t="s">
        <v>21</v>
      </c>
      <c r="C8" s="8" t="s">
        <v>10</v>
      </c>
      <c r="D8" s="6" t="s">
        <v>22</v>
      </c>
      <c r="E8" s="7">
        <v>8</v>
      </c>
      <c r="F8" s="8" t="s">
        <v>15</v>
      </c>
      <c r="G8" s="7">
        <v>38</v>
      </c>
      <c r="H8" s="6">
        <f t="shared" si="0"/>
        <v>304</v>
      </c>
      <c r="I8" s="13" t="str">
        <f>_xlfn.DISPIMG("ID_AE5ED0088E284754BD32E04E8A771EB6",1)</f>
        <v>=DISPIMG("ID_AE5ED0088E284754BD32E04E8A771EB6",1)</v>
      </c>
    </row>
    <row r="9" s="1" customFormat="1" ht="65" customHeight="1" spans="1:9">
      <c r="A9" s="6">
        <v>7</v>
      </c>
      <c r="B9" s="8" t="s">
        <v>23</v>
      </c>
      <c r="C9" s="8" t="s">
        <v>10</v>
      </c>
      <c r="D9" s="6" t="s">
        <v>24</v>
      </c>
      <c r="E9" s="7">
        <v>10</v>
      </c>
      <c r="F9" s="8" t="s">
        <v>15</v>
      </c>
      <c r="G9" s="7">
        <v>60</v>
      </c>
      <c r="H9" s="6">
        <f t="shared" si="0"/>
        <v>600</v>
      </c>
      <c r="I9" s="13" t="str">
        <f>_xlfn.DISPIMG("ID_96E5DE15E1604061BFE633E8F3B5635D",1)</f>
        <v>=DISPIMG("ID_96E5DE15E1604061BFE633E8F3B5635D",1)</v>
      </c>
    </row>
    <row r="10" s="1" customFormat="1" ht="65" customHeight="1" spans="1:9">
      <c r="A10" s="6">
        <v>8</v>
      </c>
      <c r="B10" s="8" t="s">
        <v>25</v>
      </c>
      <c r="C10" s="8" t="s">
        <v>10</v>
      </c>
      <c r="D10" s="6" t="s">
        <v>26</v>
      </c>
      <c r="E10" s="7">
        <v>20</v>
      </c>
      <c r="F10" s="8" t="s">
        <v>15</v>
      </c>
      <c r="G10" s="7">
        <v>45</v>
      </c>
      <c r="H10" s="6">
        <f t="shared" si="0"/>
        <v>900</v>
      </c>
      <c r="I10" s="13" t="str">
        <f>_xlfn.DISPIMG("ID_7A1AC239EA00425788F910A0E1E01FDF",1)</f>
        <v>=DISPIMG("ID_7A1AC239EA00425788F910A0E1E01FDF",1)</v>
      </c>
    </row>
    <row r="11" s="1" customFormat="1" ht="88" customHeight="1" spans="1:9">
      <c r="A11" s="6">
        <v>9</v>
      </c>
      <c r="B11" s="8" t="s">
        <v>27</v>
      </c>
      <c r="C11" s="8" t="s">
        <v>10</v>
      </c>
      <c r="D11" s="6" t="s">
        <v>28</v>
      </c>
      <c r="E11" s="7">
        <v>10</v>
      </c>
      <c r="F11" s="6" t="s">
        <v>29</v>
      </c>
      <c r="G11" s="7">
        <v>30</v>
      </c>
      <c r="H11" s="6">
        <f t="shared" ref="H11:H32" si="1">E11*G11</f>
        <v>300</v>
      </c>
      <c r="I11" s="13" t="str">
        <f>_xlfn.DISPIMG("ID_D4A40864B5CF40AF865E7B5B5ABB6B96",1)</f>
        <v>=DISPIMG("ID_D4A40864B5CF40AF865E7B5B5ABB6B96",1)</v>
      </c>
    </row>
    <row r="12" ht="88" customHeight="1" spans="1:9">
      <c r="A12" s="6">
        <v>10</v>
      </c>
      <c r="B12" s="6" t="s">
        <v>30</v>
      </c>
      <c r="C12" s="6" t="s">
        <v>31</v>
      </c>
      <c r="D12" s="10" t="s">
        <v>32</v>
      </c>
      <c r="E12" s="11">
        <v>10</v>
      </c>
      <c r="F12" s="10" t="s">
        <v>15</v>
      </c>
      <c r="G12" s="11">
        <v>170</v>
      </c>
      <c r="H12" s="6">
        <f t="shared" si="1"/>
        <v>1700</v>
      </c>
      <c r="I12" s="6" t="str">
        <f>_xlfn.DISPIMG("ID_7A55E66A6F8A4A25BFECCED89FA9C72A",1)</f>
        <v>=DISPIMG("ID_7A55E66A6F8A4A25BFECCED89FA9C72A",1)</v>
      </c>
    </row>
    <row r="13" ht="83" customHeight="1" spans="1:9">
      <c r="A13" s="6">
        <v>11</v>
      </c>
      <c r="B13" s="6" t="s">
        <v>33</v>
      </c>
      <c r="C13" s="6" t="s">
        <v>31</v>
      </c>
      <c r="D13" s="6" t="s">
        <v>34</v>
      </c>
      <c r="E13" s="7">
        <v>4</v>
      </c>
      <c r="F13" s="6" t="s">
        <v>15</v>
      </c>
      <c r="G13" s="7">
        <v>240</v>
      </c>
      <c r="H13" s="6">
        <f t="shared" si="1"/>
        <v>960</v>
      </c>
      <c r="I13" s="6" t="str">
        <f>_xlfn.DISPIMG("ID_4E5E2987160D488896FAB3797228CB6A",1)</f>
        <v>=DISPIMG("ID_4E5E2987160D488896FAB3797228CB6A",1)</v>
      </c>
    </row>
    <row r="14" ht="65" customHeight="1" spans="1:9">
      <c r="A14" s="6">
        <v>12</v>
      </c>
      <c r="B14" s="6" t="s">
        <v>35</v>
      </c>
      <c r="C14" s="6" t="s">
        <v>10</v>
      </c>
      <c r="D14" s="6" t="s">
        <v>36</v>
      </c>
      <c r="E14" s="7">
        <v>2</v>
      </c>
      <c r="F14" s="6" t="s">
        <v>29</v>
      </c>
      <c r="G14" s="7">
        <v>80</v>
      </c>
      <c r="H14" s="6">
        <f t="shared" si="1"/>
        <v>160</v>
      </c>
      <c r="I14" s="6" t="str">
        <f>_xlfn.DISPIMG("ID_1135DE36619F45DDB7F3284FE3116579",1)</f>
        <v>=DISPIMG("ID_1135DE36619F45DDB7F3284FE3116579",1)</v>
      </c>
    </row>
    <row r="15" ht="65" customHeight="1" spans="1:9">
      <c r="A15" s="6">
        <v>13</v>
      </c>
      <c r="B15" s="6" t="s">
        <v>37</v>
      </c>
      <c r="C15" s="6" t="s">
        <v>10</v>
      </c>
      <c r="D15" s="6" t="s">
        <v>38</v>
      </c>
      <c r="E15" s="7">
        <v>10</v>
      </c>
      <c r="F15" s="6" t="s">
        <v>29</v>
      </c>
      <c r="G15" s="7">
        <v>10</v>
      </c>
      <c r="H15" s="6">
        <f t="shared" si="1"/>
        <v>100</v>
      </c>
      <c r="I15" s="6" t="str">
        <f>_xlfn.DISPIMG("ID_8D794E9967D8499DAA5E00D26C80BDCB",1)</f>
        <v>=DISPIMG("ID_8D794E9967D8499DAA5E00D26C80BDCB",1)</v>
      </c>
    </row>
    <row r="16" ht="65" customHeight="1" spans="1:9">
      <c r="A16" s="6">
        <v>14</v>
      </c>
      <c r="B16" s="8" t="s">
        <v>39</v>
      </c>
      <c r="C16" s="8" t="s">
        <v>10</v>
      </c>
      <c r="D16" s="12" t="s">
        <v>40</v>
      </c>
      <c r="E16" s="7">
        <v>10</v>
      </c>
      <c r="F16" s="8" t="s">
        <v>29</v>
      </c>
      <c r="G16" s="7">
        <v>50</v>
      </c>
      <c r="H16" s="6">
        <f t="shared" si="1"/>
        <v>500</v>
      </c>
      <c r="I16" s="6" t="str">
        <f>_xlfn.DISPIMG("ID_0DBDF42337764084AFDA2CAEE25B052B",1)</f>
        <v>=DISPIMG("ID_0DBDF42337764084AFDA2CAEE25B052B",1)</v>
      </c>
    </row>
    <row r="17" ht="65" customHeight="1" spans="1:9">
      <c r="A17" s="6">
        <v>15</v>
      </c>
      <c r="B17" s="8" t="s">
        <v>41</v>
      </c>
      <c r="C17" s="8" t="s">
        <v>10</v>
      </c>
      <c r="D17" s="8" t="s">
        <v>42</v>
      </c>
      <c r="E17" s="7">
        <v>1</v>
      </c>
      <c r="F17" s="8" t="s">
        <v>15</v>
      </c>
      <c r="G17" s="7">
        <v>20</v>
      </c>
      <c r="H17" s="6">
        <f t="shared" si="1"/>
        <v>20</v>
      </c>
      <c r="I17" s="6" t="str">
        <f>_xlfn.DISPIMG("ID_67F61282B4514B2199C662ACB3F721DB",1)</f>
        <v>=DISPIMG("ID_67F61282B4514B2199C662ACB3F721DB",1)</v>
      </c>
    </row>
    <row r="18" ht="65" customHeight="1" spans="1:9">
      <c r="A18" s="6">
        <v>16</v>
      </c>
      <c r="B18" s="8" t="s">
        <v>43</v>
      </c>
      <c r="C18" s="8" t="s">
        <v>10</v>
      </c>
      <c r="D18" s="8" t="s">
        <v>44</v>
      </c>
      <c r="E18" s="7">
        <v>1</v>
      </c>
      <c r="F18" s="8" t="s">
        <v>29</v>
      </c>
      <c r="G18" s="7">
        <v>30</v>
      </c>
      <c r="H18" s="6">
        <f t="shared" ref="H18:H38" si="2">E18*G18</f>
        <v>30</v>
      </c>
      <c r="I18" s="6" t="str">
        <f>_xlfn.DISPIMG("ID_80F15520DAE74884B52CACC75B27A017",1)</f>
        <v>=DISPIMG("ID_80F15520DAE74884B52CACC75B27A017",1)</v>
      </c>
    </row>
    <row r="19" ht="65" customHeight="1" spans="1:9">
      <c r="A19" s="6">
        <v>17</v>
      </c>
      <c r="B19" s="8" t="s">
        <v>45</v>
      </c>
      <c r="C19" s="8" t="s">
        <v>10</v>
      </c>
      <c r="D19" s="8" t="s">
        <v>46</v>
      </c>
      <c r="E19" s="7">
        <v>2</v>
      </c>
      <c r="F19" s="8" t="s">
        <v>29</v>
      </c>
      <c r="G19" s="7">
        <v>50</v>
      </c>
      <c r="H19" s="6">
        <f t="shared" si="2"/>
        <v>100</v>
      </c>
      <c r="I19" s="6" t="str">
        <f>_xlfn.DISPIMG("ID_7FFA0156DF2445E4BE7B1D49392729B3",1)</f>
        <v>=DISPIMG("ID_7FFA0156DF2445E4BE7B1D49392729B3",1)</v>
      </c>
    </row>
    <row r="20" ht="65" customHeight="1" spans="1:9">
      <c r="A20" s="6">
        <v>18</v>
      </c>
      <c r="B20" s="8" t="s">
        <v>47</v>
      </c>
      <c r="C20" s="8" t="s">
        <v>10</v>
      </c>
      <c r="D20" s="8" t="s">
        <v>48</v>
      </c>
      <c r="E20" s="7">
        <v>1</v>
      </c>
      <c r="F20" s="8" t="s">
        <v>12</v>
      </c>
      <c r="G20" s="7">
        <v>100</v>
      </c>
      <c r="H20" s="6">
        <f t="shared" si="2"/>
        <v>100</v>
      </c>
      <c r="I20" s="6" t="str">
        <f>_xlfn.DISPIMG("ID_9E4C20A70F784D52AE30DB3732A22BDD",1)</f>
        <v>=DISPIMG("ID_9E4C20A70F784D52AE30DB3732A22BDD",1)</v>
      </c>
    </row>
    <row r="21" ht="65" customHeight="1" spans="1:9">
      <c r="A21" s="6">
        <v>19</v>
      </c>
      <c r="B21" s="6" t="s">
        <v>49</v>
      </c>
      <c r="C21" s="6" t="s">
        <v>10</v>
      </c>
      <c r="D21" s="6" t="s">
        <v>50</v>
      </c>
      <c r="E21" s="7">
        <v>10</v>
      </c>
      <c r="F21" s="6" t="s">
        <v>29</v>
      </c>
      <c r="G21" s="7">
        <v>7</v>
      </c>
      <c r="H21" s="6">
        <f t="shared" si="2"/>
        <v>70</v>
      </c>
      <c r="I21" s="6" t="str">
        <f>_xlfn.DISPIMG("ID_D4B80171E13D4407BA2EB4083F7E9BCB",1)</f>
        <v>=DISPIMG("ID_D4B80171E13D4407BA2EB4083F7E9BCB",1)</v>
      </c>
    </row>
    <row r="22" ht="65" customHeight="1" spans="1:9">
      <c r="A22" s="6">
        <v>20</v>
      </c>
      <c r="B22" s="8" t="s">
        <v>51</v>
      </c>
      <c r="C22" s="8" t="s">
        <v>10</v>
      </c>
      <c r="D22" s="6" t="s">
        <v>52</v>
      </c>
      <c r="E22" s="7">
        <v>20</v>
      </c>
      <c r="F22" s="6" t="s">
        <v>29</v>
      </c>
      <c r="G22" s="7">
        <v>6</v>
      </c>
      <c r="H22" s="6">
        <f t="shared" si="2"/>
        <v>120</v>
      </c>
      <c r="I22" s="6" t="str">
        <f>_xlfn.DISPIMG("ID_5D53CE7A1C67407C9954B03F8FBC39F1",1)</f>
        <v>=DISPIMG("ID_5D53CE7A1C67407C9954B03F8FBC39F1",1)</v>
      </c>
    </row>
    <row r="23" ht="65" customHeight="1" spans="1:9">
      <c r="A23" s="6">
        <v>21</v>
      </c>
      <c r="B23" s="8" t="s">
        <v>53</v>
      </c>
      <c r="C23" s="8" t="s">
        <v>10</v>
      </c>
      <c r="D23" s="6" t="s">
        <v>54</v>
      </c>
      <c r="E23" s="7">
        <v>2</v>
      </c>
      <c r="F23" s="6" t="s">
        <v>29</v>
      </c>
      <c r="G23" s="7">
        <v>50</v>
      </c>
      <c r="H23" s="6">
        <f t="shared" si="2"/>
        <v>100</v>
      </c>
      <c r="I23" s="6" t="str">
        <f>_xlfn.DISPIMG("ID_A0429C903D6143A19ACB4763A74796E6",1)</f>
        <v>=DISPIMG("ID_A0429C903D6143A19ACB4763A74796E6",1)</v>
      </c>
    </row>
    <row r="24" ht="65" customHeight="1" spans="1:9">
      <c r="A24" s="6">
        <v>22</v>
      </c>
      <c r="B24" s="8" t="s">
        <v>55</v>
      </c>
      <c r="C24" s="8" t="s">
        <v>10</v>
      </c>
      <c r="D24" s="6" t="s">
        <v>56</v>
      </c>
      <c r="E24" s="7">
        <v>20</v>
      </c>
      <c r="F24" s="6" t="s">
        <v>15</v>
      </c>
      <c r="G24" s="7">
        <v>25</v>
      </c>
      <c r="H24" s="6">
        <f t="shared" si="2"/>
        <v>500</v>
      </c>
      <c r="I24" s="6" t="str">
        <f>_xlfn.DISPIMG("ID_19C37115CEED491DB5689B8115FFBA65",1)</f>
        <v>=DISPIMG("ID_19C37115CEED491DB5689B8115FFBA65",1)</v>
      </c>
    </row>
    <row r="25" ht="65" customHeight="1" spans="1:9">
      <c r="A25" s="6">
        <v>23</v>
      </c>
      <c r="B25" s="6" t="s">
        <v>57</v>
      </c>
      <c r="C25" s="6" t="s">
        <v>10</v>
      </c>
      <c r="D25" s="6" t="s">
        <v>58</v>
      </c>
      <c r="E25" s="7">
        <v>300</v>
      </c>
      <c r="F25" s="6" t="s">
        <v>12</v>
      </c>
      <c r="G25" s="7">
        <v>1</v>
      </c>
      <c r="H25" s="6">
        <f t="shared" si="2"/>
        <v>300</v>
      </c>
      <c r="I25" s="6" t="str">
        <f>_xlfn.DISPIMG("ID_62E92799F5374C72955241190EB913B7",1)</f>
        <v>=DISPIMG("ID_62E92799F5374C72955241190EB913B7",1)</v>
      </c>
    </row>
    <row r="26" ht="65" customHeight="1" spans="1:9">
      <c r="A26" s="6">
        <v>24</v>
      </c>
      <c r="B26" s="8" t="s">
        <v>59</v>
      </c>
      <c r="C26" s="8" t="s">
        <v>10</v>
      </c>
      <c r="D26" s="6" t="s">
        <v>60</v>
      </c>
      <c r="E26" s="7">
        <v>30</v>
      </c>
      <c r="F26" s="6" t="s">
        <v>12</v>
      </c>
      <c r="G26" s="7">
        <v>1</v>
      </c>
      <c r="H26" s="6">
        <f t="shared" si="2"/>
        <v>30</v>
      </c>
      <c r="I26" s="6" t="str">
        <f>_xlfn.DISPIMG("ID_9E6DB5D7BCA84CF68F1A8F68724FE5C5",1)</f>
        <v>=DISPIMG("ID_9E6DB5D7BCA84CF68F1A8F68724FE5C5",1)</v>
      </c>
    </row>
    <row r="27" ht="85" customHeight="1" spans="1:9">
      <c r="A27" s="6">
        <v>25</v>
      </c>
      <c r="B27" s="8" t="s">
        <v>61</v>
      </c>
      <c r="C27" s="8" t="s">
        <v>10</v>
      </c>
      <c r="D27" s="6" t="s">
        <v>62</v>
      </c>
      <c r="E27" s="7">
        <v>60</v>
      </c>
      <c r="F27" s="6" t="s">
        <v>63</v>
      </c>
      <c r="G27" s="7">
        <v>10</v>
      </c>
      <c r="H27" s="6">
        <f t="shared" si="2"/>
        <v>600</v>
      </c>
      <c r="I27" s="6" t="str">
        <f>_xlfn.DISPIMG("ID_CE54E4DE14A24ABF9FD529F39B793D08",1)</f>
        <v>=DISPIMG("ID_CE54E4DE14A24ABF9FD529F39B793D08",1)</v>
      </c>
    </row>
    <row r="28" ht="39" customHeight="1" spans="1:9">
      <c r="A28" s="6"/>
      <c r="B28" s="6"/>
      <c r="C28" s="6"/>
      <c r="D28" s="6"/>
      <c r="E28" s="7"/>
      <c r="F28" s="6"/>
      <c r="G28" s="7" t="s">
        <v>8</v>
      </c>
      <c r="H28" s="6">
        <f>SUM(H3:H27)</f>
        <v>9614</v>
      </c>
      <c r="I28" s="6"/>
    </row>
  </sheetData>
  <mergeCells count="1">
    <mergeCell ref="A1:I1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 </cp:lastModifiedBy>
  <dcterms:created xsi:type="dcterms:W3CDTF">2023-05-12T11:15:00Z</dcterms:created>
  <dcterms:modified xsi:type="dcterms:W3CDTF">2025-01-21T08:38:02Z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0DA3ECC418F14D90BE44E8B9B07F3B50_13</vt:lpwstr>
  </property>
  <property fmtid="{D5CDD505-2E9C-101B-9397-08002B2CF9AE}" pid="4" name="KSOReadingLayout">
    <vt:bool>true</vt:bool>
  </property>
</Properties>
</file>