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8" name="ID_42414244653948CF8447A5FF844F15A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1200" y="78155800"/>
          <a:ext cx="4800600" cy="3781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76587B4D60FB488F8F43CA69973B7B3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91200" y="49352200"/>
          <a:ext cx="4191000" cy="4743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B10F3ED8164946398CF725CE570B8DF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91200" y="50952400"/>
          <a:ext cx="7258050" cy="5876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B916DA127C774C25888F46155C16B30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91200" y="50152300"/>
          <a:ext cx="7372350" cy="561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752FD287E0AB47D692C99C11C4A2EA4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91200" y="51752500"/>
          <a:ext cx="4476750" cy="7543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36E5BBAE150A4D5D81F5B6F787013D4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91200" y="54152800"/>
          <a:ext cx="4200525" cy="365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F65710B8C0764DEA90B8A8B18874032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791200" y="52552600"/>
          <a:ext cx="2714625" cy="2886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28C83C061AD94E8993A42450D531CF5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12130" y="2012950"/>
          <a:ext cx="619760" cy="746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BE677B67C6334EC29716964BD946635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791200" y="54952900"/>
          <a:ext cx="4772025" cy="4838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DFD160A1A6FD49638F6750709FF5EE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791200" y="55753000"/>
          <a:ext cx="4810125" cy="3343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8C94BBC3E4F144DC88D01CABDE8B76A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86400" y="257175"/>
          <a:ext cx="696595" cy="708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BE53F2F72F5D4CBFA67F306FCCF5C8D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791200" y="56553100"/>
          <a:ext cx="5924550" cy="5753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29F76BA72CE94F239B514FD5A756987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791200" y="57353200"/>
          <a:ext cx="6181725" cy="4562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769A6F1853604197831F33E07E4B4CB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91200" y="58153300"/>
          <a:ext cx="2638425" cy="2800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ADDAE14C08A14A9583FEABDF8602297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791200" y="58953400"/>
          <a:ext cx="3990975" cy="3800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A648363DAFBD4CA1A8F11ECAB3F5D7D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791200" y="59753500"/>
          <a:ext cx="4752975" cy="329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B6900A260F0143C383D87A608058F92F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791200" y="74155300"/>
          <a:ext cx="4886325" cy="3905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3BBB204FBAD44A38C07F8C6A65E022C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791200" y="1346200"/>
          <a:ext cx="4105275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7F397D18B18346ED85B3843FE7FC476A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791200" y="66954400"/>
          <a:ext cx="3695700" cy="3838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906BEDEA9FC04C5EB8C27A6F1D063F0A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791200" y="15748000"/>
          <a:ext cx="3000375" cy="6038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E156DB1D14F24843887AECC1D2D6C91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621655" y="3597275"/>
          <a:ext cx="571500" cy="70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525A5F80992D41C5AB3D24AE9446F1A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791200" y="9347200"/>
          <a:ext cx="4514850" cy="3829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D9E05A22A83C42C6BB445B12B6E387B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791200" y="63754000"/>
          <a:ext cx="3933825" cy="478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6938174470FE4D94A7090B9F494D01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791200" y="64554100"/>
          <a:ext cx="3752850" cy="365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8466D40E954349148A8483E21510DDBD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791200" y="70154800"/>
          <a:ext cx="4457700" cy="5010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876AE97AF083419B9EA56416B92E262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791200" y="4546600"/>
          <a:ext cx="5972175" cy="466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88EB3851CE3C42D4A3B51C1692B9781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791200" y="67754500"/>
          <a:ext cx="4448175" cy="4286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9F412AE5460F41B2A7483D5272D1AF2D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791200" y="68554600"/>
          <a:ext cx="4143375" cy="4981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41CB1DC2D8264517801ED80FB8BC76A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791200" y="21348700"/>
          <a:ext cx="3333750" cy="4991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53AEB2A5D75A4E76BA5AA743DF84E41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791200" y="71755000"/>
          <a:ext cx="2190750" cy="250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9D3FFAB9C52B4AD19A84B081B3A3B0D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791200" y="73355200"/>
          <a:ext cx="5057775" cy="2133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CF4A6B69F3AE4F599ED3D7E3DB32706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791200" y="77355700"/>
          <a:ext cx="4543425" cy="5057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F14EBE028F1247749D3145576C38028C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724650" y="4143375"/>
          <a:ext cx="813435" cy="57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79EB72A125C3449EBCE32272C387149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800850" y="4791075"/>
          <a:ext cx="772160" cy="645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A4F3531B960E454EADC5FC61EBF517D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343525" y="2552700"/>
          <a:ext cx="829310" cy="75311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<sst xmlns="http://schemas.openxmlformats.org/spreadsheetml/2006/main" count="139" uniqueCount="95">
  <si>
    <t>岳普湖县阿洪鲁库木小学购买卫生工具清单</t>
  </si>
  <si>
    <t>序号</t>
  </si>
  <si>
    <t>商品名称</t>
  </si>
  <si>
    <t>规格型号</t>
  </si>
  <si>
    <t>单位</t>
  </si>
  <si>
    <t>数量</t>
  </si>
  <si>
    <t>单价</t>
  </si>
  <si>
    <t>价税合计</t>
  </si>
  <si>
    <t>图片</t>
  </si>
  <si>
    <t>墩架</t>
  </si>
  <si>
    <t xml:space="preserve"> 仟依格,不锈钢</t>
  </si>
  <si>
    <t>个</t>
  </si>
  <si>
    <t>肉刀</t>
  </si>
  <si>
    <t xml:space="preserve"> UHFR,M390</t>
  </si>
  <si>
    <t>把</t>
  </si>
  <si>
    <t>斧头</t>
  </si>
  <si>
    <t xml:space="preserve"> YHGFEE，2斤</t>
  </si>
  <si>
    <t>菜刀</t>
  </si>
  <si>
    <t xml:space="preserve"> 张小泉
，多功能</t>
  </si>
  <si>
    <t>白水泥</t>
  </si>
  <si>
    <t xml:space="preserve"> 焱思泰，500g</t>
  </si>
  <si>
    <t>袋</t>
  </si>
  <si>
    <t>铁轮子</t>
  </si>
  <si>
    <t xml:space="preserve">  陌卓，4-12寸</t>
  </si>
  <si>
    <t>负责安装</t>
  </si>
  <si>
    <t>钢钉</t>
  </si>
  <si>
    <t xml:space="preserve"> 钢盾，1.6厘米-20厘米</t>
  </si>
  <si>
    <t>盒</t>
  </si>
  <si>
    <t>自攻螺丝</t>
  </si>
  <si>
    <t xml:space="preserve"> 卡夫威尔，135PC NF2670</t>
  </si>
  <si>
    <t>高粱扫把</t>
  </si>
  <si>
    <t xml:space="preserve"> 赛瑞佳，优+厚</t>
  </si>
  <si>
    <t>LED灯管</t>
  </si>
  <si>
    <t>雷士照明，14W</t>
  </si>
  <si>
    <t>根</t>
  </si>
  <si>
    <t>开关</t>
  </si>
  <si>
    <t xml:space="preserve"> NVC雷士电工， N25香槟金</t>
  </si>
  <si>
    <t>五孔插座</t>
  </si>
  <si>
    <t xml:space="preserve">公牛， G12Z223AS </t>
  </si>
  <si>
    <t>电线</t>
  </si>
  <si>
    <t>鲁诚讯，1.0/1.5/2.5平方</t>
  </si>
  <si>
    <t>卷</t>
  </si>
  <si>
    <t>油漆</t>
  </si>
  <si>
    <t xml:space="preserve">一路生花 ，10KG
</t>
  </si>
  <si>
    <t>桶</t>
  </si>
  <si>
    <t>稀料</t>
  </si>
  <si>
    <t>三和，400ml/瓶</t>
  </si>
  <si>
    <t>自喷漆</t>
  </si>
  <si>
    <t>立邦，300g</t>
  </si>
  <si>
    <t>瓶</t>
  </si>
  <si>
    <t>塑料门帘</t>
  </si>
  <si>
    <t xml:space="preserve"> 韵玉轩， 2.0mm</t>
  </si>
  <si>
    <t>平方</t>
  </si>
  <si>
    <t>风沙门帘</t>
  </si>
  <si>
    <t xml:space="preserve"> 锐姆，2.0mm</t>
  </si>
  <si>
    <t>感应水龙头</t>
  </si>
  <si>
    <t>波洛克，全自动单冷</t>
  </si>
  <si>
    <t>拖把</t>
  </si>
  <si>
    <t xml:space="preserve"> 美家生活，胶棉拖把</t>
  </si>
  <si>
    <t>油纸</t>
  </si>
  <si>
    <t xml:space="preserve"> 喜颂挚礼，65*45cm</t>
  </si>
  <si>
    <t>推车轮</t>
  </si>
  <si>
    <t xml:space="preserve"> 千宏艺霄3寸4寸5寸</t>
  </si>
  <si>
    <t>木工板</t>
  </si>
  <si>
    <t>维诺亚实，1.2cm厚 110x80</t>
  </si>
  <si>
    <t>张</t>
  </si>
  <si>
    <t>肉墩（8公分）</t>
  </si>
  <si>
    <t xml:space="preserve"> 全适，45*5cm</t>
  </si>
  <si>
    <t>轮子</t>
  </si>
  <si>
    <t>发泡胶</t>
  </si>
  <si>
    <t xml:space="preserve"> ergo，保温防水</t>
  </si>
  <si>
    <t>除胶剂</t>
  </si>
  <si>
    <t xml:space="preserve"> 保赐利，500ML</t>
  </si>
  <si>
    <t>电暖器</t>
  </si>
  <si>
    <t xml:space="preserve"> 速奥特，3000W</t>
  </si>
  <si>
    <t>台</t>
  </si>
  <si>
    <t>玻璃1.1*60</t>
  </si>
  <si>
    <t>圣芙尼，长方形正方形圆形</t>
  </si>
  <si>
    <t>块</t>
  </si>
  <si>
    <t>鹅颈水龙头</t>
  </si>
  <si>
    <t>洁冠， 3分4分</t>
  </si>
  <si>
    <t>井盖（60公分）</t>
  </si>
  <si>
    <t xml:space="preserve"> 卓仕坤，50*60高3CM</t>
  </si>
  <si>
    <t>环创边条</t>
  </si>
  <si>
    <t>10条/包</t>
  </si>
  <si>
    <t>包</t>
  </si>
  <si>
    <t>环创边角</t>
  </si>
  <si>
    <t>白色纸盘</t>
  </si>
  <si>
    <t>赢容， 50个一包</t>
  </si>
  <si>
    <t>手榴弹</t>
  </si>
  <si>
    <t>雪豹， 400g+400g</t>
  </si>
  <si>
    <t>组</t>
  </si>
  <si>
    <t>钢丝球</t>
  </si>
  <si>
    <t>利得，8只装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</si>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</sst>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sz val="11"/>
      <color theme="2" tint="-0.5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7" borderId="9" applyNumberFormat="0" applyAlignment="0" applyProtection="0">
      <alignment vertical="center"/>
    </xf>
    <xf numFmtId="0" fontId="15" fillId="7" borderId="8" applyNumberFormat="0" applyAlignment="0" applyProtection="0">
      <alignment vertical="center"/>
    </xf>
    <xf numFmtId="0" fontId="16" fillId="8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4"/>
  <sheetViews>
    <sheetView tabSelected="1" workbookViewId="0">
      <selection activeCell="A1" sqref="A1:H1"/>
    </sheetView>
  </sheetViews>
  <sheetFormatPr defaultColWidth="9" defaultRowHeight="13.5"/>
  <cols>
    <col min="1" max="1" width="5.625" style="4" customWidth="1"/>
    <col min="2" max="2" width="16.375" style="4" customWidth="1"/>
    <col min="3" max="3" width="13.125" style="5" customWidth="1"/>
    <col min="4" max="4" width="6.25" style="2" customWidth="1"/>
    <col min="5" max="6" width="9.375" style="2" customWidth="1"/>
    <col min="7" max="7" width="11.75" style="2" customWidth="1"/>
    <col min="8" max="8" width="14.25" style="1" customWidth="1"/>
    <col min="9" max="16384" width="9" style="1"/>
  </cols>
  <sheetData>
    <row r="1" s="1" customFormat="1" ht="39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2" customFormat="1" ht="30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9" t="s">
        <v>8</v>
      </c>
    </row>
    <row r="3" s="3" customFormat="1" ht="63" customHeight="1" spans="1:10">
      <c r="A3" s="10">
        <v>1</v>
      </c>
      <c r="B3" s="11" t="s">
        <v>9</v>
      </c>
      <c r="C3" s="12" t="s">
        <v>10</v>
      </c>
      <c r="D3" s="11" t="s">
        <v>11</v>
      </c>
      <c r="E3" s="13">
        <v>4</v>
      </c>
      <c r="F3" s="14"/>
      <c r="G3" s="14"/>
      <c r="H3" s="15" t="str">
        <f>_xlfn.DISPIMG("ID_76587B4D60FB488F8F43CA69973B7B3C",1)</f>
        <v>=DISPIMG("ID_76587B4D60FB488F8F43CA69973B7B3C",1)</v>
      </c>
      <c r="J3" s="21"/>
    </row>
    <row r="4" s="3" customFormat="1" ht="63" customHeight="1" spans="1:8">
      <c r="A4" s="10">
        <v>2</v>
      </c>
      <c r="B4" s="11" t="s">
        <v>12</v>
      </c>
      <c r="C4" s="12" t="s">
        <v>13</v>
      </c>
      <c r="D4" s="11" t="s">
        <v>14</v>
      </c>
      <c r="E4" s="13">
        <v>4</v>
      </c>
      <c r="F4" s="14"/>
      <c r="G4" s="14"/>
      <c r="H4" s="15" t="str">
        <f>_xlfn.DISPIMG("ID_B916DA127C774C25888F46155C16B301",1)</f>
        <v>=DISPIMG("ID_B916DA127C774C25888F46155C16B301",1)</v>
      </c>
    </row>
    <row r="5" s="3" customFormat="1" ht="63" customHeight="1" spans="1:8">
      <c r="A5" s="10">
        <v>3</v>
      </c>
      <c r="B5" s="11" t="s">
        <v>15</v>
      </c>
      <c r="C5" s="12" t="s">
        <v>16</v>
      </c>
      <c r="D5" s="11" t="s">
        <v>14</v>
      </c>
      <c r="E5" s="13">
        <v>2</v>
      </c>
      <c r="F5" s="14"/>
      <c r="G5" s="14"/>
      <c r="H5" s="15" t="str">
        <f>_xlfn.DISPIMG("ID_B10F3ED8164946398CF725CE570B8DF0",1)</f>
        <v>=DISPIMG("ID_B10F3ED8164946398CF725CE570B8DF0",1)</v>
      </c>
    </row>
    <row r="6" s="3" customFormat="1" ht="63" customHeight="1" spans="1:8">
      <c r="A6" s="10">
        <v>4</v>
      </c>
      <c r="B6" s="11" t="s">
        <v>17</v>
      </c>
      <c r="C6" s="12" t="s">
        <v>18</v>
      </c>
      <c r="D6" s="11" t="s">
        <v>14</v>
      </c>
      <c r="E6" s="13">
        <v>2</v>
      </c>
      <c r="F6" s="14"/>
      <c r="G6" s="14"/>
      <c r="H6" s="15" t="str">
        <f>_xlfn.DISPIMG("ID_752FD287E0AB47D692C99C11C4A2EA46",1)</f>
        <v>=DISPIMG("ID_752FD287E0AB47D692C99C11C4A2EA46",1)</v>
      </c>
    </row>
    <row r="7" s="3" customFormat="1" ht="63" customHeight="1" spans="1:8">
      <c r="A7" s="10">
        <v>5</v>
      </c>
      <c r="B7" s="11" t="s">
        <v>19</v>
      </c>
      <c r="C7" s="12" t="s">
        <v>20</v>
      </c>
      <c r="D7" s="11" t="s">
        <v>21</v>
      </c>
      <c r="E7" s="13">
        <v>50</v>
      </c>
      <c r="F7" s="14"/>
      <c r="G7" s="14"/>
      <c r="H7" s="15" t="str">
        <f>_xlfn.DISPIMG("ID_F65710B8C0764DEA90B8A8B18874032A",1)</f>
        <v>=DISPIMG("ID_F65710B8C0764DEA90B8A8B18874032A",1)</v>
      </c>
    </row>
    <row r="8" s="3" customFormat="1" ht="63" customHeight="1" spans="1:9">
      <c r="A8" s="10">
        <v>6</v>
      </c>
      <c r="B8" s="11" t="s">
        <v>22</v>
      </c>
      <c r="C8" s="12" t="s">
        <v>23</v>
      </c>
      <c r="D8" s="11" t="s">
        <v>11</v>
      </c>
      <c r="E8" s="13">
        <v>8</v>
      </c>
      <c r="F8" s="14"/>
      <c r="G8" s="14"/>
      <c r="H8" s="15" t="str">
        <f>_xlfn.DISPIMG("ID_36E5BBAE150A4D5D81F5B6F787013D4B",1)</f>
        <v>=DISPIMG("ID_36E5BBAE150A4D5D81F5B6F787013D4B",1)</v>
      </c>
      <c r="I8" s="3" t="s">
        <v>24</v>
      </c>
    </row>
    <row r="9" s="3" customFormat="1" ht="63" customHeight="1" spans="1:8">
      <c r="A9" s="10">
        <v>7</v>
      </c>
      <c r="B9" s="11" t="s">
        <v>25</v>
      </c>
      <c r="C9" s="12" t="s">
        <v>26</v>
      </c>
      <c r="D9" s="11" t="s">
        <v>27</v>
      </c>
      <c r="E9" s="13">
        <v>10</v>
      </c>
      <c r="F9" s="14"/>
      <c r="G9" s="14"/>
      <c r="H9" s="15" t="str">
        <f>_xlfn.DISPIMG("ID_BE677B67C6334EC29716964BD946635B",1)</f>
        <v>=DISPIMG("ID_BE677B67C6334EC29716964BD946635B",1)</v>
      </c>
    </row>
    <row r="10" s="3" customFormat="1" ht="63" customHeight="1" spans="1:8">
      <c r="A10" s="10">
        <v>8</v>
      </c>
      <c r="B10" s="11" t="s">
        <v>28</v>
      </c>
      <c r="C10" s="12" t="s">
        <v>29</v>
      </c>
      <c r="D10" s="11" t="s">
        <v>27</v>
      </c>
      <c r="E10" s="13">
        <v>5</v>
      </c>
      <c r="F10" s="14"/>
      <c r="G10" s="14"/>
      <c r="H10" s="15" t="str">
        <f>_xlfn.DISPIMG("ID_DFD160A1A6FD49638F6750709FF5EE5F",1)</f>
        <v>=DISPIMG("ID_DFD160A1A6FD49638F6750709FF5EE5F",1)</v>
      </c>
    </row>
    <row r="11" s="3" customFormat="1" ht="63" customHeight="1" spans="1:8">
      <c r="A11" s="10">
        <v>9</v>
      </c>
      <c r="B11" s="11" t="s">
        <v>30</v>
      </c>
      <c r="C11" s="12" t="s">
        <v>31</v>
      </c>
      <c r="D11" s="11" t="s">
        <v>11</v>
      </c>
      <c r="E11" s="13">
        <v>80</v>
      </c>
      <c r="F11" s="14"/>
      <c r="G11" s="14"/>
      <c r="H11" s="15" t="str">
        <f>_xlfn.DISPIMG("ID_BE53F2F72F5D4CBFA67F306FCCF5C8D6",1)</f>
        <v>=DISPIMG("ID_BE53F2F72F5D4CBFA67F306FCCF5C8D6",1)</v>
      </c>
    </row>
    <row r="12" s="3" customFormat="1" ht="63" customHeight="1" spans="1:9">
      <c r="A12" s="10">
        <v>10</v>
      </c>
      <c r="B12" s="11" t="s">
        <v>32</v>
      </c>
      <c r="C12" s="12" t="s">
        <v>33</v>
      </c>
      <c r="D12" s="11" t="s">
        <v>34</v>
      </c>
      <c r="E12" s="13">
        <v>120</v>
      </c>
      <c r="F12" s="14"/>
      <c r="G12" s="14"/>
      <c r="H12" s="15" t="str">
        <f>_xlfn.DISPIMG("ID_29F76BA72CE94F239B514FD5A756987A",1)</f>
        <v>=DISPIMG("ID_29F76BA72CE94F239B514FD5A756987A",1)</v>
      </c>
      <c r="I12" s="3" t="s">
        <v>24</v>
      </c>
    </row>
    <row r="13" s="3" customFormat="1" ht="63" customHeight="1" spans="1:8">
      <c r="A13" s="10">
        <v>11</v>
      </c>
      <c r="B13" s="11" t="s">
        <v>35</v>
      </c>
      <c r="C13" s="12" t="s">
        <v>36</v>
      </c>
      <c r="D13" s="11" t="s">
        <v>11</v>
      </c>
      <c r="E13" s="13">
        <v>100</v>
      </c>
      <c r="F13" s="14"/>
      <c r="G13" s="14"/>
      <c r="H13" s="15" t="str">
        <f>_xlfn.DISPIMG("ID_769A6F1853604197831F33E07E4B4CB2",1)</f>
        <v>=DISPIMG("ID_769A6F1853604197831F33E07E4B4CB2",1)</v>
      </c>
    </row>
    <row r="14" s="3" customFormat="1" ht="63" customHeight="1" spans="1:8">
      <c r="A14" s="10">
        <v>12</v>
      </c>
      <c r="B14" s="11" t="s">
        <v>37</v>
      </c>
      <c r="C14" s="12" t="s">
        <v>38</v>
      </c>
      <c r="D14" s="11" t="s">
        <v>11</v>
      </c>
      <c r="E14" s="13">
        <v>120</v>
      </c>
      <c r="F14" s="14"/>
      <c r="G14" s="14"/>
      <c r="H14" s="15" t="str">
        <f>_xlfn.DISPIMG("ID_ADDAE14C08A14A9583FEABDF86022974",1)</f>
        <v>=DISPIMG("ID_ADDAE14C08A14A9583FEABDF86022974",1)</v>
      </c>
    </row>
    <row r="15" s="3" customFormat="1" ht="63" customHeight="1" spans="1:8">
      <c r="A15" s="10">
        <v>13</v>
      </c>
      <c r="B15" s="11" t="s">
        <v>39</v>
      </c>
      <c r="C15" s="12" t="s">
        <v>40</v>
      </c>
      <c r="D15" s="11" t="s">
        <v>41</v>
      </c>
      <c r="E15" s="13">
        <v>12</v>
      </c>
      <c r="F15" s="14"/>
      <c r="G15" s="14"/>
      <c r="H15" s="15" t="str">
        <f>_xlfn.DISPIMG("ID_A648363DAFBD4CA1A8F11ECAB3F5D7D7",1)</f>
        <v>=DISPIMG("ID_A648363DAFBD4CA1A8F11ECAB3F5D7D7",1)</v>
      </c>
    </row>
    <row r="16" s="3" customFormat="1" ht="63" customHeight="1" spans="1:8">
      <c r="A16" s="10">
        <v>14</v>
      </c>
      <c r="B16" s="11" t="s">
        <v>42</v>
      </c>
      <c r="C16" s="12" t="s">
        <v>43</v>
      </c>
      <c r="D16" s="11" t="s">
        <v>44</v>
      </c>
      <c r="E16" s="13">
        <v>22</v>
      </c>
      <c r="F16" s="14"/>
      <c r="G16" s="14"/>
      <c r="H16" s="15" t="str">
        <f>_xlfn.DISPIMG("ID_C3BBB204FBAD44A38C07F8C6A65E022C",1)</f>
        <v>=DISPIMG("ID_C3BBB204FBAD44A38C07F8C6A65E022C",1)</v>
      </c>
    </row>
    <row r="17" s="3" customFormat="1" ht="63" customHeight="1" spans="1:8">
      <c r="A17" s="10">
        <v>15</v>
      </c>
      <c r="B17" s="11" t="s">
        <v>45</v>
      </c>
      <c r="C17" s="12" t="s">
        <v>46</v>
      </c>
      <c r="D17" s="11" t="s">
        <v>44</v>
      </c>
      <c r="E17" s="13">
        <v>10</v>
      </c>
      <c r="F17" s="14"/>
      <c r="G17" s="14"/>
      <c r="H17" s="15" t="str">
        <f>_xlfn.DISPIMG("ID_906BEDEA9FC04C5EB8C27A6F1D063F0A",1)</f>
        <v>=DISPIMG("ID_906BEDEA9FC04C5EB8C27A6F1D063F0A",1)</v>
      </c>
    </row>
    <row r="18" s="3" customFormat="1" ht="63" customHeight="1" spans="1:8">
      <c r="A18" s="10">
        <v>16</v>
      </c>
      <c r="B18" s="11" t="s">
        <v>47</v>
      </c>
      <c r="C18" s="12" t="s">
        <v>48</v>
      </c>
      <c r="D18" s="11" t="s">
        <v>49</v>
      </c>
      <c r="E18" s="13">
        <v>15</v>
      </c>
      <c r="F18" s="14"/>
      <c r="G18" s="14"/>
      <c r="H18" s="16" t="str">
        <f>_xlfn.DISPIMG("ID_E156DB1D14F24843887AECC1D2D6C919",1)</f>
        <v>=DISPIMG("ID_E156DB1D14F24843887AECC1D2D6C919",1)</v>
      </c>
    </row>
    <row r="19" s="3" customFormat="1" ht="63" customHeight="1" spans="1:8">
      <c r="A19" s="10">
        <v>17</v>
      </c>
      <c r="B19" s="11" t="s">
        <v>45</v>
      </c>
      <c r="C19" s="12" t="s">
        <v>46</v>
      </c>
      <c r="D19" s="11" t="s">
        <v>44</v>
      </c>
      <c r="E19" s="13">
        <v>15</v>
      </c>
      <c r="F19" s="14"/>
      <c r="G19" s="14"/>
      <c r="H19" s="15" t="str">
        <f>_xlfn.DISPIMG("ID_906BEDEA9FC04C5EB8C27A6F1D063F0A",1)</f>
        <v>=DISPIMG("ID_906BEDEA9FC04C5EB8C27A6F1D063F0A",1)</v>
      </c>
    </row>
    <row r="20" s="3" customFormat="1" ht="63" customHeight="1" spans="1:9">
      <c r="A20" s="10">
        <v>18</v>
      </c>
      <c r="B20" s="11" t="s">
        <v>50</v>
      </c>
      <c r="C20" s="12" t="s">
        <v>51</v>
      </c>
      <c r="D20" s="11" t="s">
        <v>52</v>
      </c>
      <c r="E20" s="13">
        <v>38</v>
      </c>
      <c r="F20" s="14"/>
      <c r="G20" s="14"/>
      <c r="H20" s="15" t="str">
        <f>_xlfn.DISPIMG("ID_D9E05A22A83C42C6BB445B12B6E387BF",1)</f>
        <v>=DISPIMG("ID_D9E05A22A83C42C6BB445B12B6E387BF",1)</v>
      </c>
      <c r="I20" s="3" t="s">
        <v>24</v>
      </c>
    </row>
    <row r="21" s="3" customFormat="1" ht="63" customHeight="1" spans="1:9">
      <c r="A21" s="10">
        <v>19</v>
      </c>
      <c r="B21" s="11" t="s">
        <v>53</v>
      </c>
      <c r="C21" s="12" t="s">
        <v>54</v>
      </c>
      <c r="D21" s="11" t="s">
        <v>52</v>
      </c>
      <c r="E21" s="13">
        <v>22</v>
      </c>
      <c r="F21" s="14"/>
      <c r="G21" s="14"/>
      <c r="H21" s="15" t="str">
        <f>_xlfn.DISPIMG("ID_6938174470FE4D94A7090B9F494D0126",1)</f>
        <v>=DISPIMG("ID_6938174470FE4D94A7090B9F494D0126",1)</v>
      </c>
      <c r="I21" s="3" t="s">
        <v>24</v>
      </c>
    </row>
    <row r="22" s="3" customFormat="1" ht="63" customHeight="1" spans="1:9">
      <c r="A22" s="10">
        <v>20</v>
      </c>
      <c r="B22" s="11" t="s">
        <v>55</v>
      </c>
      <c r="C22" s="12" t="s">
        <v>56</v>
      </c>
      <c r="D22" s="11" t="s">
        <v>11</v>
      </c>
      <c r="E22" s="13">
        <v>3</v>
      </c>
      <c r="F22" s="14"/>
      <c r="G22" s="14"/>
      <c r="H22" s="15" t="str">
        <f>_xlfn.DISPIMG("ID_876AE97AF083419B9EA56416B92E2625",1)</f>
        <v>=DISPIMG("ID_876AE97AF083419B9EA56416B92E2625",1)</v>
      </c>
      <c r="I22" s="3" t="s">
        <v>24</v>
      </c>
    </row>
    <row r="23" s="3" customFormat="1" ht="63" customHeight="1" spans="1:8">
      <c r="A23" s="10">
        <v>21</v>
      </c>
      <c r="B23" s="11" t="s">
        <v>30</v>
      </c>
      <c r="C23" s="12" t="s">
        <v>31</v>
      </c>
      <c r="D23" s="11" t="s">
        <v>11</v>
      </c>
      <c r="E23" s="13">
        <v>60</v>
      </c>
      <c r="F23" s="14"/>
      <c r="G23" s="14"/>
      <c r="H23" s="15" t="str">
        <f>_xlfn.DISPIMG("ID_BE53F2F72F5D4CBFA67F306FCCF5C8D6",1)</f>
        <v>=DISPIMG("ID_BE53F2F72F5D4CBFA67F306FCCF5C8D6",1)</v>
      </c>
    </row>
    <row r="24" s="3" customFormat="1" ht="63" customHeight="1" spans="1:8">
      <c r="A24" s="10">
        <v>22</v>
      </c>
      <c r="B24" s="11" t="s">
        <v>57</v>
      </c>
      <c r="C24" s="12" t="s">
        <v>58</v>
      </c>
      <c r="D24" s="11" t="s">
        <v>11</v>
      </c>
      <c r="E24" s="13">
        <v>90</v>
      </c>
      <c r="F24" s="14"/>
      <c r="G24" s="14"/>
      <c r="H24" s="15" t="str">
        <f>_xlfn.DISPIMG("ID_7F397D18B18346ED85B3843FE7FC476A",1)</f>
        <v>=DISPIMG("ID_7F397D18B18346ED85B3843FE7FC476A",1)</v>
      </c>
    </row>
    <row r="25" s="3" customFormat="1" ht="63" customHeight="1" spans="1:8">
      <c r="A25" s="10">
        <v>23</v>
      </c>
      <c r="B25" s="11" t="s">
        <v>59</v>
      </c>
      <c r="C25" s="12" t="s">
        <v>60</v>
      </c>
      <c r="D25" s="11" t="s">
        <v>41</v>
      </c>
      <c r="E25" s="13">
        <v>8</v>
      </c>
      <c r="F25" s="14"/>
      <c r="G25" s="14"/>
      <c r="H25" s="15" t="str">
        <f>_xlfn.DISPIMG("ID_88EB3851CE3C42D4A3B51C1692B97811",1)</f>
        <v>=DISPIMG("ID_88EB3851CE3C42D4A3B51C1692B97811",1)</v>
      </c>
    </row>
    <row r="26" s="3" customFormat="1" ht="63" customHeight="1" spans="1:8">
      <c r="A26" s="10">
        <v>24</v>
      </c>
      <c r="B26" s="11" t="s">
        <v>61</v>
      </c>
      <c r="C26" s="12" t="s">
        <v>62</v>
      </c>
      <c r="D26" s="11" t="s">
        <v>11</v>
      </c>
      <c r="E26" s="13">
        <v>4</v>
      </c>
      <c r="F26" s="14"/>
      <c r="G26" s="14"/>
      <c r="H26" s="15" t="str">
        <f>_xlfn.DISPIMG("ID_9F412AE5460F41B2A7483D5272D1AF2D",1)</f>
        <v>=DISPIMG("ID_9F412AE5460F41B2A7483D5272D1AF2D",1)</v>
      </c>
    </row>
    <row r="27" s="3" customFormat="1" ht="63" customHeight="1" spans="1:8">
      <c r="A27" s="10">
        <v>25</v>
      </c>
      <c r="B27" s="11" t="s">
        <v>63</v>
      </c>
      <c r="C27" s="12" t="s">
        <v>64</v>
      </c>
      <c r="D27" s="11" t="s">
        <v>65</v>
      </c>
      <c r="E27" s="13">
        <v>6</v>
      </c>
      <c r="F27" s="14"/>
      <c r="G27" s="14"/>
      <c r="H27" s="15" t="str">
        <f>_xlfn.DISPIMG("ID_525A5F80992D41C5AB3D24AE9446F1A6",1)</f>
        <v>=DISPIMG("ID_525A5F80992D41C5AB3D24AE9446F1A6",1)</v>
      </c>
    </row>
    <row r="28" s="3" customFormat="1" ht="63" customHeight="1" spans="1:8">
      <c r="A28" s="10">
        <v>26</v>
      </c>
      <c r="B28" s="11" t="s">
        <v>66</v>
      </c>
      <c r="C28" s="12" t="s">
        <v>67</v>
      </c>
      <c r="D28" s="11" t="s">
        <v>11</v>
      </c>
      <c r="E28" s="13">
        <v>8</v>
      </c>
      <c r="F28" s="14"/>
      <c r="G28" s="14"/>
      <c r="H28" s="15" t="str">
        <f>_xlfn.DISPIMG("ID_8466D40E954349148A8483E21510DDBD",1)</f>
        <v>=DISPIMG("ID_8466D40E954349148A8483E21510DDBD",1)</v>
      </c>
    </row>
    <row r="29" s="3" customFormat="1" ht="63" customHeight="1" spans="1:8">
      <c r="A29" s="10">
        <v>27</v>
      </c>
      <c r="B29" s="11" t="s">
        <v>68</v>
      </c>
      <c r="C29" s="12" t="s">
        <v>62</v>
      </c>
      <c r="D29" s="11" t="s">
        <v>11</v>
      </c>
      <c r="E29" s="13">
        <v>8</v>
      </c>
      <c r="F29" s="14"/>
      <c r="G29" s="14"/>
      <c r="H29" s="15" t="str">
        <f>_xlfn.DISPIMG("ID_9F412AE5460F41B2A7483D5272D1AF2D",1)</f>
        <v>=DISPIMG("ID_9F412AE5460F41B2A7483D5272D1AF2D",1)</v>
      </c>
    </row>
    <row r="30" s="3" customFormat="1" ht="63" customHeight="1" spans="1:8">
      <c r="A30" s="10">
        <v>28</v>
      </c>
      <c r="B30" s="11" t="s">
        <v>69</v>
      </c>
      <c r="C30" s="12" t="s">
        <v>70</v>
      </c>
      <c r="D30" s="11" t="s">
        <v>49</v>
      </c>
      <c r="E30" s="13">
        <v>15</v>
      </c>
      <c r="F30" s="14"/>
      <c r="G30" s="14"/>
      <c r="H30" s="15" t="str">
        <f>_xlfn.DISPIMG("ID_53AEB2A5D75A4E76BA5AA743DF84E416",1)</f>
        <v>=DISPIMG("ID_53AEB2A5D75A4E76BA5AA743DF84E416",1)</v>
      </c>
    </row>
    <row r="31" s="3" customFormat="1" ht="63" customHeight="1" spans="1:8">
      <c r="A31" s="10">
        <v>29</v>
      </c>
      <c r="B31" s="11" t="s">
        <v>71</v>
      </c>
      <c r="C31" s="12" t="s">
        <v>72</v>
      </c>
      <c r="D31" s="11" t="s">
        <v>49</v>
      </c>
      <c r="E31" s="13">
        <v>10</v>
      </c>
      <c r="F31" s="14"/>
      <c r="G31" s="14"/>
      <c r="H31" s="15" t="str">
        <f>_xlfn.DISPIMG("ID_41CB1DC2D8264517801ED80FB8BC76A7",1)</f>
        <v>=DISPIMG("ID_41CB1DC2D8264517801ED80FB8BC76A7",1)</v>
      </c>
    </row>
    <row r="32" s="3" customFormat="1" ht="63" customHeight="1" spans="1:8">
      <c r="A32" s="10">
        <v>30</v>
      </c>
      <c r="B32" s="11" t="s">
        <v>73</v>
      </c>
      <c r="C32" s="12" t="s">
        <v>74</v>
      </c>
      <c r="D32" s="11" t="s">
        <v>75</v>
      </c>
      <c r="E32" s="13">
        <v>2</v>
      </c>
      <c r="F32" s="14"/>
      <c r="G32" s="14"/>
      <c r="H32" s="15" t="str">
        <f>_xlfn.DISPIMG("ID_9D3FFAB9C52B4AD19A84B081B3A3B0D9",1)</f>
        <v>=DISPIMG("ID_9D3FFAB9C52B4AD19A84B081B3A3B0D9",1)</v>
      </c>
    </row>
    <row r="33" s="3" customFormat="1" ht="63" customHeight="1" spans="1:8">
      <c r="A33" s="10">
        <v>31</v>
      </c>
      <c r="B33" s="11" t="s">
        <v>76</v>
      </c>
      <c r="C33" s="12" t="s">
        <v>77</v>
      </c>
      <c r="D33" s="11" t="s">
        <v>78</v>
      </c>
      <c r="E33" s="13">
        <v>15</v>
      </c>
      <c r="F33" s="14"/>
      <c r="G33" s="14"/>
      <c r="H33" s="15" t="str">
        <f>_xlfn.DISPIMG("ID_B6900A260F0143C383D87A608058F92F",1)</f>
        <v>=DISPIMG("ID_B6900A260F0143C383D87A608058F92F",1)</v>
      </c>
    </row>
    <row r="34" s="3" customFormat="1" ht="63" customHeight="1" spans="1:8">
      <c r="A34" s="10">
        <v>32</v>
      </c>
      <c r="B34" s="11" t="s">
        <v>42</v>
      </c>
      <c r="C34" s="12" t="s">
        <v>43</v>
      </c>
      <c r="D34" s="11" t="s">
        <v>44</v>
      </c>
      <c r="E34" s="13">
        <v>8</v>
      </c>
      <c r="F34" s="14"/>
      <c r="G34" s="14"/>
      <c r="H34" s="15" t="str">
        <f>_xlfn.DISPIMG("ID_C3BBB204FBAD44A38C07F8C6A65E022C",1)</f>
        <v>=DISPIMG("ID_C3BBB204FBAD44A38C07F8C6A65E022C",1)</v>
      </c>
    </row>
    <row r="35" s="3" customFormat="1" ht="63" customHeight="1" spans="1:8">
      <c r="A35" s="10">
        <v>33</v>
      </c>
      <c r="B35" s="11" t="s">
        <v>45</v>
      </c>
      <c r="C35" s="12" t="s">
        <v>46</v>
      </c>
      <c r="D35" s="11" t="s">
        <v>44</v>
      </c>
      <c r="E35" s="13">
        <v>4</v>
      </c>
      <c r="F35" s="14"/>
      <c r="G35" s="14"/>
      <c r="H35" s="15" t="str">
        <f>_xlfn.DISPIMG("ID_906BEDEA9FC04C5EB8C27A6F1D063F0A",1)</f>
        <v>=DISPIMG("ID_906BEDEA9FC04C5EB8C27A6F1D063F0A",1)</v>
      </c>
    </row>
    <row r="36" s="3" customFormat="1" ht="63" customHeight="1" spans="1:9">
      <c r="A36" s="10">
        <v>34</v>
      </c>
      <c r="B36" s="11" t="s">
        <v>55</v>
      </c>
      <c r="C36" s="12" t="s">
        <v>56</v>
      </c>
      <c r="D36" s="11" t="s">
        <v>11</v>
      </c>
      <c r="E36" s="13">
        <v>3</v>
      </c>
      <c r="F36" s="14"/>
      <c r="G36" s="14"/>
      <c r="H36" s="15" t="str">
        <f>_xlfn.DISPIMG("ID_876AE97AF083419B9EA56416B92E2625",1)</f>
        <v>=DISPIMG("ID_876AE97AF083419B9EA56416B92E2625",1)</v>
      </c>
      <c r="I36" s="3" t="s">
        <v>24</v>
      </c>
    </row>
    <row r="37" s="3" customFormat="1" ht="63" customHeight="1" spans="1:8">
      <c r="A37" s="10">
        <v>35</v>
      </c>
      <c r="B37" s="11" t="s">
        <v>79</v>
      </c>
      <c r="C37" s="12" t="s">
        <v>80</v>
      </c>
      <c r="D37" s="11" t="s">
        <v>11</v>
      </c>
      <c r="E37" s="13">
        <v>6</v>
      </c>
      <c r="F37" s="14"/>
      <c r="G37" s="14"/>
      <c r="H37" s="15" t="str">
        <f>_xlfn.DISPIMG("ID_CF4A6B69F3AE4F599ED3D7E3DB327068",1)</f>
        <v>=DISPIMG("ID_CF4A6B69F3AE4F599ED3D7E3DB327068",1)</v>
      </c>
    </row>
    <row r="38" s="3" customFormat="1" ht="63" customHeight="1" spans="1:8">
      <c r="A38" s="10">
        <v>36</v>
      </c>
      <c r="B38" s="11" t="s">
        <v>81</v>
      </c>
      <c r="C38" s="12" t="s">
        <v>82</v>
      </c>
      <c r="D38" s="11" t="s">
        <v>11</v>
      </c>
      <c r="E38" s="13">
        <v>2</v>
      </c>
      <c r="F38" s="14"/>
      <c r="G38" s="14"/>
      <c r="H38" s="15" t="str">
        <f>_xlfn.DISPIMG("ID_42414244653948CF8447A5FF844F15AD",1)</f>
        <v>=DISPIMG("ID_42414244653948CF8447A5FF844F15AD",1)</v>
      </c>
    </row>
    <row r="39" s="3" customFormat="1" ht="63" customHeight="1" spans="1:8">
      <c r="A39" s="10">
        <v>37</v>
      </c>
      <c r="B39" s="11" t="s">
        <v>83</v>
      </c>
      <c r="C39" s="11" t="s">
        <v>84</v>
      </c>
      <c r="D39" s="17" t="s">
        <v>85</v>
      </c>
      <c r="E39" s="17">
        <v>25</v>
      </c>
      <c r="F39" s="14"/>
      <c r="G39" s="17"/>
      <c r="H39" s="15" t="str">
        <f>_xlfn.DISPIMG("ID_F14EBE028F1247749D3145576C38028C",1)</f>
        <v>=DISPIMG("ID_F14EBE028F1247749D3145576C38028C",1)</v>
      </c>
    </row>
    <row r="40" s="3" customFormat="1" ht="63" customHeight="1" spans="1:8">
      <c r="A40" s="10">
        <v>38</v>
      </c>
      <c r="B40" s="11" t="s">
        <v>86</v>
      </c>
      <c r="C40" s="11" t="s">
        <v>84</v>
      </c>
      <c r="D40" s="11" t="s">
        <v>85</v>
      </c>
      <c r="E40" s="13">
        <v>25</v>
      </c>
      <c r="F40" s="14"/>
      <c r="G40" s="14"/>
      <c r="H40" s="15" t="str">
        <f>_xlfn.DISPIMG("ID_79EB72A125C3449EBCE32272C3871497",1)</f>
        <v>=DISPIMG("ID_79EB72A125C3449EBCE32272C3871497",1)</v>
      </c>
    </row>
    <row r="41" s="3" customFormat="1" ht="63" customHeight="1" spans="1:8">
      <c r="A41" s="10">
        <v>39</v>
      </c>
      <c r="B41" s="11" t="s">
        <v>87</v>
      </c>
      <c r="C41" s="12" t="s">
        <v>88</v>
      </c>
      <c r="D41" s="11" t="s">
        <v>85</v>
      </c>
      <c r="E41" s="13">
        <v>5</v>
      </c>
      <c r="F41" s="14"/>
      <c r="G41" s="14"/>
      <c r="H41" s="16" t="str">
        <f>_xlfn.DISPIMG("ID_28C83C061AD94E8993A42450D531CF50",1)</f>
        <v>=DISPIMG("ID_28C83C061AD94E8993A42450D531CF50",1)</v>
      </c>
    </row>
    <row r="42" s="3" customFormat="1" ht="63" customHeight="1" spans="1:8">
      <c r="A42" s="10">
        <v>40</v>
      </c>
      <c r="B42" s="11" t="s">
        <v>89</v>
      </c>
      <c r="C42" s="12" t="s">
        <v>90</v>
      </c>
      <c r="D42" s="11" t="s">
        <v>91</v>
      </c>
      <c r="E42" s="13">
        <v>50</v>
      </c>
      <c r="F42" s="14"/>
      <c r="G42" s="14"/>
      <c r="H42" s="15" t="str">
        <f>_xlfn.DISPIMG("ID_A4F3531B960E454EADC5FC61EBF517D6",1)</f>
        <v>=DISPIMG("ID_A4F3531B960E454EADC5FC61EBF517D6",1)</v>
      </c>
    </row>
    <row r="43" s="3" customFormat="1" ht="63" customHeight="1" spans="1:8">
      <c r="A43" s="10">
        <v>41</v>
      </c>
      <c r="B43" s="11" t="s">
        <v>92</v>
      </c>
      <c r="C43" s="12" t="s">
        <v>93</v>
      </c>
      <c r="D43" s="11" t="s">
        <v>85</v>
      </c>
      <c r="E43" s="13">
        <v>20</v>
      </c>
      <c r="F43" s="14"/>
      <c r="G43" s="14"/>
      <c r="H43" s="15" t="str">
        <f>_xlfn.DISPIMG("ID_8C94BBC3E4F144DC88D01CABDE8B76A5",1)</f>
        <v>=DISPIMG("ID_8C94BBC3E4F144DC88D01CABDE8B76A5",1)</v>
      </c>
    </row>
    <row r="44" s="1" customFormat="1" ht="33" customHeight="1" spans="1:8">
      <c r="A44" s="10"/>
      <c r="B44" s="18" t="s">
        <v>94</v>
      </c>
      <c r="C44" s="19"/>
      <c r="D44" s="19"/>
      <c r="E44" s="19"/>
      <c r="F44" s="20"/>
      <c r="G44" s="15"/>
      <c r="H44" s="16"/>
    </row>
  </sheetData>
  <mergeCells count="2">
    <mergeCell ref="A1:H1"/>
    <mergeCell ref="B44:F4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WPS_1523065578</cp:lastModifiedBy>
  <dcterms:created xsi:type="dcterms:W3CDTF">2023-05-12T11:15:00Z</dcterms:created>
  <dcterms:modified xsi:type="dcterms:W3CDTF">2024-09-18T10:48:10Z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E034CEC9A11948DEA655FC729431A4F4_13</vt:lpwstr>
  </property>
</Properties>
</file>