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苗木实际" sheetId="1" r:id="rId1"/>
    <sheet name="苗木实际 (修改)" sheetId="4" state="hidden" r:id="rId2"/>
    <sheet name="土方及管网" sheetId="2" state="hidden" r:id="rId3"/>
    <sheet name="Sheet3" sheetId="3" r:id="rId4"/>
  </sheets>
  <definedNames>
    <definedName name="_xlnm.Print_Titles" localSheetId="0">苗木实际!$1:$2</definedName>
    <definedName name="_xlnm.Print_Titles" localSheetId="2">土方及管网!$1:$2</definedName>
    <definedName name="_xlnm.Print_Titles" localSheetId="1">'苗木实际 (修改)'!$1:$2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<sst xmlns="http://schemas.openxmlformats.org/spreadsheetml/2006/main" count="481" uniqueCount="152">
  <si>
    <r>
      <rPr>
        <b/>
        <sz val="14"/>
        <color theme="1"/>
        <rFont val="宋体"/>
        <charset val="134"/>
        <scheme val="minor"/>
      </rPr>
      <t>附件一：</t>
    </r>
    <r>
      <rPr>
        <b/>
        <sz val="16"/>
        <color theme="1"/>
        <rFont val="宋体"/>
        <charset val="134"/>
        <scheme val="minor"/>
      </rPr>
      <t xml:space="preserve">
             排水管网改造三期项目移植苗木费用明细表</t>
    </r>
  </si>
  <si>
    <t>序号</t>
  </si>
  <si>
    <t>道路名称</t>
  </si>
  <si>
    <t>苗木种类</t>
  </si>
  <si>
    <t>规格（cm）</t>
  </si>
  <si>
    <t>数量（棵）</t>
  </si>
  <si>
    <t>移栽费（元）</t>
  </si>
  <si>
    <t>清理费（元）</t>
  </si>
  <si>
    <t>小计
（万元）</t>
  </si>
  <si>
    <t>备注</t>
  </si>
  <si>
    <t>轻纺路
(库车路-样泰路)</t>
  </si>
  <si>
    <t>红叶李</t>
  </si>
  <si>
    <t>8cm</t>
  </si>
  <si>
    <t>金叶榆</t>
  </si>
  <si>
    <t>9cm</t>
  </si>
  <si>
    <t>垂柳</t>
  </si>
  <si>
    <t>30cm</t>
  </si>
  <si>
    <t>苗木老化，已无法移栽，需进行清理</t>
  </si>
  <si>
    <t>紫穗槐</t>
  </si>
  <si>
    <t>/</t>
  </si>
  <si>
    <t>490㎡</t>
  </si>
  <si>
    <t>路口游园</t>
  </si>
  <si>
    <t>库车路
(拜城路-轻纺路)</t>
  </si>
  <si>
    <t>28cm</t>
  </si>
  <si>
    <t>红叶桃</t>
  </si>
  <si>
    <t>水蜡</t>
  </si>
  <si>
    <t>78㎡</t>
  </si>
  <si>
    <t>54㎡</t>
  </si>
  <si>
    <t>234㎡</t>
  </si>
  <si>
    <t>96㎡</t>
  </si>
  <si>
    <t>龙柏</t>
  </si>
  <si>
    <t>28㎡</t>
  </si>
  <si>
    <t>光明路
(宁波路-金榆路)</t>
  </si>
  <si>
    <t>榆树</t>
  </si>
  <si>
    <t>法桐</t>
  </si>
  <si>
    <t>10cm</t>
  </si>
  <si>
    <t>国槐</t>
  </si>
  <si>
    <t>12cm</t>
  </si>
  <si>
    <t>金榆路
(光明路-塔里木大道)</t>
  </si>
  <si>
    <t>柳树</t>
  </si>
  <si>
    <t>白蜡</t>
  </si>
  <si>
    <t>912㎡</t>
  </si>
  <si>
    <t>水蜡、紫穗槐、移栽至路口附近游园，红瑞木移栽至枣地苗圃</t>
  </si>
  <si>
    <t>220㎡</t>
  </si>
  <si>
    <t>红瑞木</t>
  </si>
  <si>
    <t>145㎡</t>
  </si>
  <si>
    <t>塔里木大道
(金榆路-纺织大道)</t>
  </si>
  <si>
    <t>3cm</t>
  </si>
  <si>
    <t>法桐就地移栽苗圃地</t>
  </si>
  <si>
    <t>裂叶榆</t>
  </si>
  <si>
    <t>小叶白蜡</t>
  </si>
  <si>
    <t>160㎡</t>
  </si>
  <si>
    <t>绿篱就近移栽至游园</t>
  </si>
  <si>
    <t>80㎡</t>
  </si>
  <si>
    <t>塔里木大道(静湖路-六团干渠)</t>
  </si>
  <si>
    <t>长枝榆</t>
  </si>
  <si>
    <t>苗木移栽至塔里木大道靠静湖一侧林床。</t>
  </si>
  <si>
    <t>29cm</t>
  </si>
  <si>
    <t>五金街</t>
  </si>
  <si>
    <t>白蜡、海棠就近移栽，绿篱移栽至纺织大道绿化隔离带</t>
  </si>
  <si>
    <t>海棠</t>
  </si>
  <si>
    <t>5cm</t>
  </si>
  <si>
    <t>810㎡</t>
  </si>
  <si>
    <t>华孚东路
(青年路-宁波路)</t>
  </si>
  <si>
    <t>圆冠榆</t>
  </si>
  <si>
    <t>华孚西路
(纺织大道-静湖路)</t>
  </si>
  <si>
    <t>华孚西路与纺织大道交汇游园</t>
  </si>
  <si>
    <t>7cm</t>
  </si>
  <si>
    <t>胶东卫矛、红叶李、红叶桃移栽至附近游园，水蜡、紫穗槐海棠、金叶榆移栽至纺织大道。</t>
  </si>
  <si>
    <t>胶东卫矛</t>
  </si>
  <si>
    <t>190㎡</t>
  </si>
  <si>
    <t>95㎡</t>
  </si>
  <si>
    <t>静湖路(华孚路-塔里木大道)</t>
  </si>
  <si>
    <t>4-6cm</t>
  </si>
  <si>
    <t>玉秀街(纺织大道-静湖路)</t>
  </si>
  <si>
    <t>6-8cm</t>
  </si>
  <si>
    <t>3-6cm</t>
  </si>
  <si>
    <t>绣禾路(库车路-阿瓦提路)</t>
  </si>
  <si>
    <t>移栽至秀禾路靠阿瓦提路同侧大林床</t>
  </si>
  <si>
    <t>合计</t>
  </si>
  <si>
    <t>8736棵</t>
  </si>
  <si>
    <t>备注：移栽和清理乔、灌木共8736棵，绿篱3972平方米；移栽7760棵乔、灌木；清理976棵垂柳</t>
  </si>
  <si>
    <t>附件一：供排水管网改造三期项目移植苗木费用明细表</t>
  </si>
  <si>
    <t>移栽至光明路延伸段</t>
  </si>
  <si>
    <t>22cm</t>
  </si>
  <si>
    <t>20cm</t>
  </si>
  <si>
    <t>18㎡</t>
  </si>
  <si>
    <t>26㎡</t>
  </si>
  <si>
    <t>204㎡</t>
  </si>
  <si>
    <t>69㎡</t>
  </si>
  <si>
    <t>23cm</t>
  </si>
  <si>
    <t>移栽至施工路段（光明路）对面林床</t>
  </si>
  <si>
    <t>14cm</t>
  </si>
  <si>
    <t>130㎡</t>
  </si>
  <si>
    <t>50㎡</t>
  </si>
  <si>
    <t>16cm</t>
  </si>
  <si>
    <t>17cm</t>
  </si>
  <si>
    <t>国槐移栽补植至乌什路（云锦路-纺织大道）</t>
  </si>
  <si>
    <t>6cm</t>
  </si>
  <si>
    <t>180㎡</t>
  </si>
  <si>
    <t>150㎡</t>
  </si>
  <si>
    <t>白蜡补栽至光明路延伸段（纺织大道-嘉善祥居延伸段）</t>
  </si>
  <si>
    <t>7公分</t>
  </si>
  <si>
    <t>8281棵</t>
  </si>
  <si>
    <t>备注：移栽和清理乔、灌木共8281棵，绿篱3717平方米，共计费用48.46万元</t>
  </si>
  <si>
    <t>附件一：排水管道改造三期项目破坏林床及绿化管网统计</t>
  </si>
  <si>
    <t>林床（长）</t>
  </si>
  <si>
    <t>林床（宽）</t>
  </si>
  <si>
    <t>0.5米种植土层面积
（m³）</t>
  </si>
  <si>
    <t>土方换填综合单价
（元/m³）</t>
  </si>
  <si>
    <t>破坏绿化管网名称</t>
  </si>
  <si>
    <t>单位</t>
  </si>
  <si>
    <t>数量</t>
  </si>
  <si>
    <t>费用（元）</t>
  </si>
  <si>
    <t>952米</t>
  </si>
  <si>
    <t>7米</t>
  </si>
  <si>
    <t>32#盘管</t>
  </si>
  <si>
    <t>米</t>
  </si>
  <si>
    <t>微喷</t>
  </si>
  <si>
    <t>套</t>
  </si>
  <si>
    <t>63#PVC管</t>
  </si>
  <si>
    <t>63#PVC球阀</t>
  </si>
  <si>
    <t>个</t>
  </si>
  <si>
    <t>63#PVC弯头</t>
  </si>
  <si>
    <t>20#PVC摇臂</t>
  </si>
  <si>
    <t>处</t>
  </si>
  <si>
    <t>457米</t>
  </si>
  <si>
    <t>5米</t>
  </si>
  <si>
    <t>50#PVC出水桩</t>
  </si>
  <si>
    <t>25#滴灌盘管</t>
  </si>
  <si>
    <t>980米</t>
  </si>
  <si>
    <t>8米</t>
  </si>
  <si>
    <t>2219米</t>
  </si>
  <si>
    <t>998米</t>
  </si>
  <si>
    <t>10米</t>
  </si>
  <si>
    <t>75#PVC出水桩</t>
  </si>
  <si>
    <t>塔里木大道
(静湖路-六团干渠)</t>
  </si>
  <si>
    <t>913米</t>
  </si>
  <si>
    <t>40#PVC出水桩</t>
  </si>
  <si>
    <t>520米</t>
  </si>
  <si>
    <t>63#PVC出水桩</t>
  </si>
  <si>
    <t>410米</t>
  </si>
  <si>
    <t>1037米</t>
  </si>
  <si>
    <t>静湖路
(华孚路-塔里木大道)</t>
  </si>
  <si>
    <t>1148米</t>
  </si>
  <si>
    <t>6米</t>
  </si>
  <si>
    <t>玉秀街
(纺织大道-静湖路)</t>
  </si>
  <si>
    <t>1022米</t>
  </si>
  <si>
    <t>绣禾路
(库车路-阿瓦提路)</t>
  </si>
  <si>
    <t>1150米</t>
  </si>
  <si>
    <t>12米</t>
  </si>
  <si>
    <t>46985.5m³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</si>
</sst>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Alignment="1"/>
    <xf numFmtId="0" fontId="2" fillId="0" borderId="0" xfId="0" applyFont="1" applyFill="1" applyAlignment="1"/>
    <xf numFmtId="0" fontId="0" fillId="3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/>
    <xf numFmtId="176" fontId="0" fillId="0" borderId="0" xfId="0" applyNumberFormat="1" applyFill="1" applyAlignment="1"/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1092200</xdr:colOff>
      <xdr:row>11</xdr:row>
      <xdr:rowOff>136525</xdr:rowOff>
    </xdr:from>
    <xdr:ext cx="309880" cy="273685"/>
    <xdr:sp>
      <xdr:nvSpPr>
        <xdr:cNvPr id="2" name="文本框 1"/>
        <xdr:cNvSpPr txBox="1"/>
      </xdr:nvSpPr>
      <xdr:spPr>
        <a:xfrm>
          <a:off x="6254750" y="38449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1092200</xdr:colOff>
      <xdr:row>11</xdr:row>
      <xdr:rowOff>136525</xdr:rowOff>
    </xdr:from>
    <xdr:ext cx="309880" cy="273685"/>
    <xdr:sp>
      <xdr:nvSpPr>
        <xdr:cNvPr id="2" name="文本框 1"/>
        <xdr:cNvSpPr txBox="1"/>
      </xdr:nvSpPr>
      <xdr:spPr>
        <a:xfrm>
          <a:off x="6254750" y="38322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61"/>
  <sheetViews>
    <sheetView tabSelected="1" workbookViewId="0">
      <selection activeCell="M60" sqref="M60"/>
    </sheetView>
  </sheetViews>
  <sheetFormatPr defaultColWidth="9" defaultRowHeight="13.5"/>
  <cols>
    <col min="1" max="1" width="5.75" style="20" customWidth="1"/>
    <col min="2" max="2" width="9.875" style="23" customWidth="1"/>
    <col min="3" max="3" width="10.25" style="20" customWidth="1"/>
    <col min="4" max="4" width="9" style="20" customWidth="1"/>
    <col min="5" max="5" width="8.375" style="24" customWidth="1"/>
    <col min="6" max="6" width="7" style="20" customWidth="1"/>
    <col min="7" max="7" width="7" style="25" customWidth="1"/>
    <col min="8" max="8" width="10.5" style="26" customWidth="1"/>
    <col min="9" max="9" width="21.375" style="24" customWidth="1"/>
    <col min="10" max="16384" width="9" style="20"/>
  </cols>
  <sheetData>
    <row r="1" s="20" customFormat="1" ht="49" customHeight="1" spans="1:9">
      <c r="A1" s="40" t="s">
        <v>0</v>
      </c>
      <c r="B1" s="41"/>
      <c r="C1" s="41"/>
      <c r="D1" s="41"/>
      <c r="E1" s="41"/>
      <c r="F1" s="41"/>
      <c r="G1" s="42"/>
      <c r="H1" s="43"/>
      <c r="I1" s="41"/>
    </row>
    <row r="2" s="21" customFormat="1" ht="71" customHeight="1" spans="1:3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8" t="s">
        <v>7</v>
      </c>
      <c r="H2" s="5" t="s">
        <v>8</v>
      </c>
      <c r="I2" s="4" t="s">
        <v>9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="22" customFormat="1" ht="31" customHeight="1" spans="1:37">
      <c r="A3" s="18">
        <v>1</v>
      </c>
      <c r="B3" s="18" t="s">
        <v>10</v>
      </c>
      <c r="C3" s="18" t="s">
        <v>11</v>
      </c>
      <c r="D3" s="18" t="s">
        <v>12</v>
      </c>
      <c r="E3" s="18">
        <v>129</v>
      </c>
      <c r="F3" s="18"/>
      <c r="G3" s="29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="22" customFormat="1" ht="20" customHeight="1" spans="1:37">
      <c r="A4" s="18"/>
      <c r="B4" s="18"/>
      <c r="C4" s="18" t="s">
        <v>13</v>
      </c>
      <c r="D4" s="18" t="s">
        <v>14</v>
      </c>
      <c r="E4" s="18">
        <v>102</v>
      </c>
      <c r="F4" s="18"/>
      <c r="G4" s="29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="22" customFormat="1" ht="9" customHeight="1" spans="1:37">
      <c r="A5" s="18"/>
      <c r="B5" s="18"/>
      <c r="C5" s="18" t="s">
        <v>15</v>
      </c>
      <c r="D5" s="18" t="s">
        <v>16</v>
      </c>
      <c r="E5" s="18">
        <v>239</v>
      </c>
      <c r="F5" s="30"/>
      <c r="G5" s="31"/>
      <c r="H5" s="17"/>
      <c r="I5" s="18" t="s">
        <v>17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="22" customFormat="1" ht="18" customHeight="1" spans="1:37">
      <c r="A6" s="18"/>
      <c r="B6" s="18"/>
      <c r="C6" s="18"/>
      <c r="D6" s="18"/>
      <c r="E6" s="18"/>
      <c r="F6" s="32"/>
      <c r="G6" s="33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="20" customFormat="1" ht="21" customHeight="1" spans="1:37">
      <c r="A7" s="18"/>
      <c r="B7" s="18"/>
      <c r="C7" s="18" t="s">
        <v>18</v>
      </c>
      <c r="D7" s="18" t="s">
        <v>19</v>
      </c>
      <c r="E7" s="18" t="s">
        <v>20</v>
      </c>
      <c r="F7" s="18"/>
      <c r="G7" s="29"/>
      <c r="H7" s="17"/>
      <c r="I7" s="18" t="s">
        <v>21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="20" customFormat="1" ht="22" customHeight="1" spans="1:37">
      <c r="A8" s="18">
        <v>2</v>
      </c>
      <c r="B8" s="18" t="s">
        <v>22</v>
      </c>
      <c r="C8" s="18" t="s">
        <v>15</v>
      </c>
      <c r="D8" s="18" t="s">
        <v>23</v>
      </c>
      <c r="E8" s="18">
        <v>64</v>
      </c>
      <c r="F8" s="18"/>
      <c r="G8" s="29"/>
      <c r="H8" s="17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="20" customFormat="1" ht="21" customHeight="1" spans="1:37">
      <c r="A9" s="18"/>
      <c r="B9" s="18"/>
      <c r="C9" s="18" t="s">
        <v>24</v>
      </c>
      <c r="D9" s="18" t="s">
        <v>12</v>
      </c>
      <c r="E9" s="18">
        <v>12</v>
      </c>
      <c r="F9" s="18"/>
      <c r="G9" s="29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="20" customFormat="1" ht="15" customHeight="1" spans="1:37">
      <c r="A10" s="18"/>
      <c r="B10" s="18"/>
      <c r="C10" s="18" t="s">
        <v>25</v>
      </c>
      <c r="D10" s="18" t="s">
        <v>19</v>
      </c>
      <c r="E10" s="18" t="s">
        <v>26</v>
      </c>
      <c r="F10" s="18"/>
      <c r="G10" s="29"/>
      <c r="H10" s="17"/>
      <c r="I10" s="1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="20" customFormat="1" ht="15" customHeight="1" spans="1:37">
      <c r="A11" s="18"/>
      <c r="B11" s="18"/>
      <c r="C11" s="18" t="s">
        <v>18</v>
      </c>
      <c r="D11" s="18" t="s">
        <v>19</v>
      </c>
      <c r="E11" s="18" t="s">
        <v>27</v>
      </c>
      <c r="F11" s="18"/>
      <c r="G11" s="29"/>
      <c r="H11" s="17"/>
      <c r="I11" s="1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="20" customFormat="1" ht="15" customHeight="1" spans="1:37">
      <c r="A12" s="18"/>
      <c r="B12" s="18"/>
      <c r="C12" s="18" t="s">
        <v>13</v>
      </c>
      <c r="D12" s="18" t="s">
        <v>19</v>
      </c>
      <c r="E12" s="18" t="s">
        <v>28</v>
      </c>
      <c r="F12" s="18"/>
      <c r="G12" s="29"/>
      <c r="H12" s="17"/>
      <c r="I12" s="19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="20" customFormat="1" ht="15" customHeight="1" spans="1:37">
      <c r="A13" s="18"/>
      <c r="B13" s="18"/>
      <c r="C13" s="18" t="s">
        <v>11</v>
      </c>
      <c r="D13" s="18" t="s">
        <v>19</v>
      </c>
      <c r="E13" s="18" t="s">
        <v>29</v>
      </c>
      <c r="F13" s="18"/>
      <c r="G13" s="29"/>
      <c r="H13" s="17"/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="20" customFormat="1" ht="15" customHeight="1" spans="1:37">
      <c r="A14" s="18"/>
      <c r="B14" s="18"/>
      <c r="C14" s="18" t="s">
        <v>30</v>
      </c>
      <c r="D14" s="18" t="s">
        <v>19</v>
      </c>
      <c r="E14" s="18" t="s">
        <v>31</v>
      </c>
      <c r="F14" s="18"/>
      <c r="G14" s="29"/>
      <c r="H14" s="17"/>
      <c r="I14" s="1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="20" customFormat="1" ht="18" customHeight="1" spans="1:37">
      <c r="A15" s="18">
        <v>3</v>
      </c>
      <c r="B15" s="18" t="s">
        <v>32</v>
      </c>
      <c r="C15" s="18" t="s">
        <v>15</v>
      </c>
      <c r="D15" s="18" t="s">
        <v>23</v>
      </c>
      <c r="E15" s="18">
        <v>55</v>
      </c>
      <c r="F15" s="29"/>
      <c r="G15" s="29"/>
      <c r="H15" s="17"/>
      <c r="I15" s="1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="20" customFormat="1" ht="19" customHeight="1" spans="1:37">
      <c r="A16" s="18"/>
      <c r="B16" s="18"/>
      <c r="C16" s="18" t="s">
        <v>33</v>
      </c>
      <c r="D16" s="18" t="s">
        <v>14</v>
      </c>
      <c r="E16" s="18">
        <v>18</v>
      </c>
      <c r="F16" s="18"/>
      <c r="G16" s="18"/>
      <c r="H16" s="17"/>
      <c r="I16" s="1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="20" customFormat="1" ht="18" customHeight="1" spans="1:37">
      <c r="A17" s="18"/>
      <c r="B17" s="18"/>
      <c r="C17" s="18" t="s">
        <v>34</v>
      </c>
      <c r="D17" s="18" t="s">
        <v>35</v>
      </c>
      <c r="E17" s="18">
        <v>67</v>
      </c>
      <c r="F17" s="18"/>
      <c r="G17" s="18"/>
      <c r="H17" s="17"/>
      <c r="I17" s="1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="20" customFormat="1" ht="17" customHeight="1" spans="1:37">
      <c r="A18" s="18"/>
      <c r="B18" s="18"/>
      <c r="C18" s="18" t="s">
        <v>36</v>
      </c>
      <c r="D18" s="18" t="s">
        <v>37</v>
      </c>
      <c r="E18" s="18">
        <v>88</v>
      </c>
      <c r="F18" s="18"/>
      <c r="G18" s="18"/>
      <c r="H18" s="17"/>
      <c r="I18" s="19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="20" customFormat="1" ht="20" customHeight="1" spans="1:37">
      <c r="A19" s="18">
        <v>4</v>
      </c>
      <c r="B19" s="18" t="s">
        <v>38</v>
      </c>
      <c r="C19" s="18" t="s">
        <v>39</v>
      </c>
      <c r="D19" s="18" t="s">
        <v>16</v>
      </c>
      <c r="E19" s="18">
        <v>348</v>
      </c>
      <c r="F19" s="18"/>
      <c r="G19" s="29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="20" customFormat="1" ht="27" customHeight="1" spans="1:39">
      <c r="A20" s="18"/>
      <c r="B20" s="18"/>
      <c r="C20" s="18" t="s">
        <v>34</v>
      </c>
      <c r="D20" s="18" t="s">
        <v>35</v>
      </c>
      <c r="E20" s="18">
        <v>44</v>
      </c>
      <c r="F20" s="18"/>
      <c r="G20" s="18"/>
      <c r="H20" s="17"/>
      <c r="I20" s="1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="20" customFormat="1" ht="18" customHeight="1" spans="1:66">
      <c r="A21" s="18"/>
      <c r="B21" s="18"/>
      <c r="C21" s="18" t="s">
        <v>36</v>
      </c>
      <c r="D21" s="18" t="s">
        <v>37</v>
      </c>
      <c r="E21" s="18">
        <v>41</v>
      </c>
      <c r="F21" s="18"/>
      <c r="G21" s="18"/>
      <c r="H21" s="17"/>
      <c r="I21" s="1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="20" customFormat="1" ht="20" customHeight="1" spans="1:117">
      <c r="A22" s="18"/>
      <c r="B22" s="18"/>
      <c r="C22" s="18" t="s">
        <v>40</v>
      </c>
      <c r="D22" s="18" t="s">
        <v>35</v>
      </c>
      <c r="E22" s="18">
        <v>393</v>
      </c>
      <c r="F22" s="18"/>
      <c r="G22" s="18"/>
      <c r="H22" s="17"/>
      <c r="I22" s="19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</row>
    <row r="23" s="22" customFormat="1" ht="18" customHeight="1" spans="1:117">
      <c r="A23" s="18"/>
      <c r="B23" s="18"/>
      <c r="C23" s="18" t="s">
        <v>25</v>
      </c>
      <c r="D23" s="18" t="s">
        <v>19</v>
      </c>
      <c r="E23" s="18" t="s">
        <v>41</v>
      </c>
      <c r="F23" s="18"/>
      <c r="G23" s="18"/>
      <c r="H23" s="17"/>
      <c r="I23" s="18" t="s">
        <v>42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</row>
    <row r="24" s="22" customFormat="1" ht="21" customHeight="1" spans="1:117">
      <c r="A24" s="18"/>
      <c r="B24" s="18"/>
      <c r="C24" s="18" t="s">
        <v>18</v>
      </c>
      <c r="D24" s="18" t="s">
        <v>19</v>
      </c>
      <c r="E24" s="18" t="s">
        <v>43</v>
      </c>
      <c r="F24" s="18"/>
      <c r="G24" s="18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</row>
    <row r="25" s="22" customFormat="1" ht="24" customHeight="1" spans="1:117">
      <c r="A25" s="18"/>
      <c r="B25" s="18"/>
      <c r="C25" s="18" t="s">
        <v>44</v>
      </c>
      <c r="D25" s="18" t="s">
        <v>19</v>
      </c>
      <c r="E25" s="18" t="s">
        <v>45</v>
      </c>
      <c r="F25" s="18"/>
      <c r="G25" s="18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</row>
    <row r="26" s="22" customFormat="1" ht="22" customHeight="1" spans="1:117">
      <c r="A26" s="18">
        <v>5</v>
      </c>
      <c r="B26" s="30" t="s">
        <v>46</v>
      </c>
      <c r="C26" s="18" t="s">
        <v>34</v>
      </c>
      <c r="D26" s="18" t="s">
        <v>47</v>
      </c>
      <c r="E26" s="18">
        <v>3957</v>
      </c>
      <c r="F26" s="18"/>
      <c r="G26" s="18"/>
      <c r="H26" s="17"/>
      <c r="I26" s="18" t="s">
        <v>48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="22" customFormat="1" ht="30" customHeight="1" spans="1:117">
      <c r="A27" s="18"/>
      <c r="B27" s="34"/>
      <c r="C27" s="18" t="s">
        <v>49</v>
      </c>
      <c r="D27" s="18" t="s">
        <v>35</v>
      </c>
      <c r="E27" s="18">
        <v>40</v>
      </c>
      <c r="F27" s="18"/>
      <c r="G27" s="18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</row>
    <row r="28" s="20" customFormat="1" ht="23" customHeight="1" spans="1:117">
      <c r="A28" s="18"/>
      <c r="B28" s="34"/>
      <c r="C28" s="18" t="s">
        <v>50</v>
      </c>
      <c r="D28" s="18" t="s">
        <v>14</v>
      </c>
      <c r="E28" s="18">
        <v>25</v>
      </c>
      <c r="F28" s="18"/>
      <c r="G28" s="18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29" s="20" customFormat="1" ht="30" customHeight="1" spans="1:66">
      <c r="A29" s="18"/>
      <c r="B29" s="34"/>
      <c r="C29" s="18" t="s">
        <v>11</v>
      </c>
      <c r="D29" s="18" t="s">
        <v>12</v>
      </c>
      <c r="E29" s="18">
        <v>14</v>
      </c>
      <c r="F29" s="18"/>
      <c r="G29" s="18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="20" customFormat="1" ht="21" customHeight="1" spans="1:66">
      <c r="A30" s="18"/>
      <c r="B30" s="34"/>
      <c r="C30" s="18" t="s">
        <v>25</v>
      </c>
      <c r="D30" s="18" t="s">
        <v>19</v>
      </c>
      <c r="E30" s="18" t="s">
        <v>51</v>
      </c>
      <c r="F30" s="18"/>
      <c r="G30" s="18"/>
      <c r="H30" s="17"/>
      <c r="I30" s="18" t="s">
        <v>52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="20" customFormat="1" ht="24" customHeight="1" spans="1:66">
      <c r="A31" s="18"/>
      <c r="B31" s="32"/>
      <c r="C31" s="18" t="s">
        <v>18</v>
      </c>
      <c r="D31" s="18" t="s">
        <v>19</v>
      </c>
      <c r="E31" s="18" t="s">
        <v>53</v>
      </c>
      <c r="F31" s="18"/>
      <c r="G31" s="18"/>
      <c r="H31" s="17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="20" customFormat="1" ht="26" customHeight="1" spans="1:66">
      <c r="A32" s="18">
        <v>6</v>
      </c>
      <c r="B32" s="18" t="s">
        <v>54</v>
      </c>
      <c r="C32" s="18" t="s">
        <v>55</v>
      </c>
      <c r="D32" s="18" t="s">
        <v>14</v>
      </c>
      <c r="E32" s="18">
        <v>236</v>
      </c>
      <c r="F32" s="18"/>
      <c r="G32" s="18"/>
      <c r="H32" s="17"/>
      <c r="I32" s="30" t="s">
        <v>56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="20" customFormat="1" ht="41" customHeight="1" spans="1:39">
      <c r="A33" s="18"/>
      <c r="B33" s="18"/>
      <c r="C33" s="18" t="s">
        <v>36</v>
      </c>
      <c r="D33" s="18" t="s">
        <v>37</v>
      </c>
      <c r="E33" s="18">
        <v>84</v>
      </c>
      <c r="F33" s="18"/>
      <c r="G33" s="18"/>
      <c r="H33" s="17"/>
      <c r="I33" s="32"/>
      <c r="J33"/>
      <c r="K33"/>
      <c r="AL33"/>
      <c r="AM33"/>
    </row>
    <row r="34" s="20" customFormat="1" ht="18" customHeight="1" spans="1:39">
      <c r="A34" s="18"/>
      <c r="B34" s="18"/>
      <c r="C34" s="18" t="s">
        <v>39</v>
      </c>
      <c r="D34" s="18" t="s">
        <v>57</v>
      </c>
      <c r="E34" s="18">
        <v>43</v>
      </c>
      <c r="F34" s="18"/>
      <c r="G34" s="29"/>
      <c r="H34" s="17"/>
      <c r="I34" s="19"/>
      <c r="AL34"/>
      <c r="AM34"/>
    </row>
    <row r="35" s="20" customFormat="1" ht="18" customHeight="1" spans="1:39">
      <c r="A35" s="18"/>
      <c r="B35" s="18"/>
      <c r="C35" s="18" t="s">
        <v>50</v>
      </c>
      <c r="D35" s="18" t="s">
        <v>14</v>
      </c>
      <c r="E35" s="18">
        <v>22</v>
      </c>
      <c r="F35" s="18"/>
      <c r="G35" s="18"/>
      <c r="H35" s="17"/>
      <c r="I35" s="19"/>
      <c r="AL35"/>
      <c r="AM35"/>
    </row>
    <row r="36" s="20" customFormat="1" ht="15" customHeight="1" spans="1:39">
      <c r="A36" s="18">
        <v>7</v>
      </c>
      <c r="B36" s="30" t="s">
        <v>58</v>
      </c>
      <c r="C36" s="18" t="s">
        <v>15</v>
      </c>
      <c r="D36" s="18" t="s">
        <v>23</v>
      </c>
      <c r="E36" s="18">
        <v>8</v>
      </c>
      <c r="F36" s="18"/>
      <c r="G36" s="18"/>
      <c r="H36" s="17"/>
      <c r="I36" s="18" t="s">
        <v>59</v>
      </c>
      <c r="AL36"/>
      <c r="AM36"/>
    </row>
    <row r="37" s="20" customFormat="1" ht="18" customHeight="1" spans="1:9">
      <c r="A37" s="18"/>
      <c r="B37" s="34"/>
      <c r="C37" s="18" t="s">
        <v>40</v>
      </c>
      <c r="D37" s="18" t="s">
        <v>37</v>
      </c>
      <c r="E37" s="18">
        <v>4</v>
      </c>
      <c r="F37" s="18"/>
      <c r="G37" s="18"/>
      <c r="H37" s="17"/>
      <c r="I37" s="18"/>
    </row>
    <row r="38" s="20" customFormat="1" ht="21" customHeight="1" spans="1:9">
      <c r="A38" s="18"/>
      <c r="B38" s="34"/>
      <c r="C38" s="18" t="s">
        <v>60</v>
      </c>
      <c r="D38" s="18" t="s">
        <v>61</v>
      </c>
      <c r="E38" s="18">
        <v>6</v>
      </c>
      <c r="F38" s="18"/>
      <c r="G38" s="18"/>
      <c r="H38" s="17"/>
      <c r="I38" s="18"/>
    </row>
    <row r="39" s="20" customFormat="1" ht="19" customHeight="1" spans="1:9">
      <c r="A39" s="18"/>
      <c r="B39" s="34"/>
      <c r="C39" s="18" t="s">
        <v>25</v>
      </c>
      <c r="D39" s="18" t="s">
        <v>19</v>
      </c>
      <c r="E39" s="18" t="s">
        <v>62</v>
      </c>
      <c r="F39" s="18"/>
      <c r="G39" s="18"/>
      <c r="H39" s="17"/>
      <c r="I39" s="18"/>
    </row>
    <row r="40" s="20" customFormat="1" ht="18" customHeight="1" spans="1:9">
      <c r="A40" s="18"/>
      <c r="B40" s="32"/>
      <c r="C40" s="18" t="s">
        <v>18</v>
      </c>
      <c r="D40" s="17" t="s">
        <v>19</v>
      </c>
      <c r="E40" s="18" t="s">
        <v>43</v>
      </c>
      <c r="F40" s="18"/>
      <c r="G40" s="18"/>
      <c r="H40" s="17"/>
      <c r="I40" s="18"/>
    </row>
    <row r="41" s="20" customFormat="1" ht="17" customHeight="1" spans="1:9">
      <c r="A41" s="18">
        <v>8</v>
      </c>
      <c r="B41" s="18" t="s">
        <v>63</v>
      </c>
      <c r="C41" s="18" t="s">
        <v>15</v>
      </c>
      <c r="D41" s="18" t="s">
        <v>57</v>
      </c>
      <c r="E41" s="18">
        <v>13</v>
      </c>
      <c r="F41" s="18"/>
      <c r="G41" s="29"/>
      <c r="H41" s="17"/>
      <c r="I41" s="18"/>
    </row>
    <row r="42" s="20" customFormat="1" ht="22" customHeight="1" spans="1:9">
      <c r="A42" s="18"/>
      <c r="B42" s="18"/>
      <c r="C42" s="18" t="s">
        <v>64</v>
      </c>
      <c r="D42" s="18" t="s">
        <v>14</v>
      </c>
      <c r="E42" s="18">
        <v>240</v>
      </c>
      <c r="F42" s="18"/>
      <c r="G42" s="18"/>
      <c r="H42" s="17"/>
      <c r="I42" s="18"/>
    </row>
    <row r="43" s="20" customFormat="1" ht="26" customHeight="1" spans="1:9">
      <c r="A43" s="18">
        <v>9</v>
      </c>
      <c r="B43" s="18" t="s">
        <v>65</v>
      </c>
      <c r="C43" s="18" t="s">
        <v>39</v>
      </c>
      <c r="D43" s="18" t="s">
        <v>57</v>
      </c>
      <c r="E43" s="18">
        <v>114</v>
      </c>
      <c r="F43" s="18"/>
      <c r="G43" s="18"/>
      <c r="H43" s="17"/>
      <c r="I43" s="19"/>
    </row>
    <row r="44" s="20" customFormat="1" ht="36" customHeight="1" spans="1:9">
      <c r="A44" s="18"/>
      <c r="B44" s="18"/>
      <c r="C44" s="18" t="s">
        <v>36</v>
      </c>
      <c r="D44" s="18" t="s">
        <v>35</v>
      </c>
      <c r="E44" s="18">
        <v>283</v>
      </c>
      <c r="F44" s="18"/>
      <c r="G44" s="18"/>
      <c r="H44" s="17"/>
      <c r="I44" s="19"/>
    </row>
    <row r="45" s="20" customFormat="1" ht="15" customHeight="1" spans="1:9">
      <c r="A45" s="18"/>
      <c r="B45" s="18" t="s">
        <v>66</v>
      </c>
      <c r="C45" s="18" t="s">
        <v>11</v>
      </c>
      <c r="D45" s="18" t="s">
        <v>67</v>
      </c>
      <c r="E45" s="18">
        <v>15</v>
      </c>
      <c r="F45" s="18"/>
      <c r="G45" s="18"/>
      <c r="H45" s="17"/>
      <c r="I45" s="18" t="s">
        <v>68</v>
      </c>
    </row>
    <row r="46" s="20" customFormat="1" ht="15" customHeight="1" spans="1:29">
      <c r="A46" s="18"/>
      <c r="B46" s="18"/>
      <c r="C46" s="18" t="s">
        <v>60</v>
      </c>
      <c r="D46" s="18" t="s">
        <v>67</v>
      </c>
      <c r="E46" s="18">
        <v>12</v>
      </c>
      <c r="F46" s="18"/>
      <c r="G46" s="18"/>
      <c r="H46" s="17"/>
      <c r="I46" s="18"/>
      <c r="Z46"/>
      <c r="AA46"/>
      <c r="AB46"/>
      <c r="AC46"/>
    </row>
    <row r="47" s="20" customFormat="1" ht="15" customHeight="1" spans="1:29">
      <c r="A47" s="18"/>
      <c r="B47" s="18"/>
      <c r="C47" s="18" t="s">
        <v>13</v>
      </c>
      <c r="D47" s="18" t="s">
        <v>12</v>
      </c>
      <c r="E47" s="18">
        <v>8</v>
      </c>
      <c r="F47" s="18"/>
      <c r="G47" s="18"/>
      <c r="H47" s="17"/>
      <c r="I47" s="18"/>
      <c r="Z47"/>
      <c r="AA47"/>
      <c r="AB47"/>
      <c r="AC47"/>
    </row>
    <row r="48" s="20" customFormat="1" ht="15" customHeight="1" spans="1:29">
      <c r="A48" s="18"/>
      <c r="B48" s="18"/>
      <c r="C48" s="18" t="s">
        <v>24</v>
      </c>
      <c r="D48" s="18" t="s">
        <v>12</v>
      </c>
      <c r="E48" s="18">
        <v>8</v>
      </c>
      <c r="F48" s="18"/>
      <c r="G48" s="18"/>
      <c r="H48" s="17"/>
      <c r="I48" s="18"/>
      <c r="Z48"/>
      <c r="AA48"/>
      <c r="AB48"/>
      <c r="AC48"/>
    </row>
    <row r="49" s="20" customFormat="1" ht="15" customHeight="1" spans="1:29">
      <c r="A49" s="18"/>
      <c r="B49" s="18"/>
      <c r="C49" s="18" t="s">
        <v>69</v>
      </c>
      <c r="D49" s="18" t="s">
        <v>19</v>
      </c>
      <c r="E49" s="18" t="s">
        <v>70</v>
      </c>
      <c r="F49" s="18"/>
      <c r="G49" s="18"/>
      <c r="H49" s="17"/>
      <c r="I49" s="18"/>
      <c r="Z49"/>
      <c r="AA49"/>
      <c r="AB49"/>
      <c r="AC49"/>
    </row>
    <row r="50" s="20" customFormat="1" ht="15" customHeight="1" spans="1:29">
      <c r="A50" s="18"/>
      <c r="B50" s="18"/>
      <c r="C50" s="18" t="s">
        <v>25</v>
      </c>
      <c r="D50" s="17" t="s">
        <v>19</v>
      </c>
      <c r="E50" s="18" t="s">
        <v>51</v>
      </c>
      <c r="F50" s="18"/>
      <c r="G50" s="18"/>
      <c r="H50" s="17"/>
      <c r="I50" s="18"/>
      <c r="Z50"/>
      <c r="AA50"/>
      <c r="AB50"/>
      <c r="AC50"/>
    </row>
    <row r="51" s="20" customFormat="1" ht="15" customHeight="1" spans="1:29">
      <c r="A51" s="18"/>
      <c r="B51" s="18"/>
      <c r="C51" s="18" t="s">
        <v>18</v>
      </c>
      <c r="D51" s="18" t="s">
        <v>19</v>
      </c>
      <c r="E51" s="18" t="s">
        <v>71</v>
      </c>
      <c r="F51" s="18"/>
      <c r="G51" s="18"/>
      <c r="H51" s="17"/>
      <c r="I51" s="18"/>
      <c r="Z51"/>
      <c r="AA51"/>
      <c r="AB51"/>
      <c r="AC51"/>
    </row>
    <row r="52" s="20" customFormat="1" ht="21" customHeight="1" spans="1:29">
      <c r="A52" s="18">
        <v>10</v>
      </c>
      <c r="B52" s="18" t="s">
        <v>72</v>
      </c>
      <c r="C52" s="18" t="s">
        <v>39</v>
      </c>
      <c r="D52" s="18" t="s">
        <v>16</v>
      </c>
      <c r="E52" s="18">
        <v>92</v>
      </c>
      <c r="F52" s="18"/>
      <c r="G52" s="29"/>
      <c r="H52" s="17"/>
      <c r="I52" s="18"/>
      <c r="Z52"/>
      <c r="AA52"/>
      <c r="AB52"/>
      <c r="AC52"/>
    </row>
    <row r="53" s="20" customFormat="1" ht="18" customHeight="1" spans="1:9">
      <c r="A53" s="18"/>
      <c r="B53" s="18"/>
      <c r="C53" s="18" t="s">
        <v>39</v>
      </c>
      <c r="D53" s="18" t="s">
        <v>73</v>
      </c>
      <c r="E53" s="18">
        <v>336</v>
      </c>
      <c r="F53" s="18"/>
      <c r="G53" s="18"/>
      <c r="H53" s="17"/>
      <c r="I53" s="18"/>
    </row>
    <row r="54" s="20" customFormat="1" ht="20" customHeight="1" spans="1:9">
      <c r="A54" s="18">
        <v>11</v>
      </c>
      <c r="B54" s="18" t="s">
        <v>74</v>
      </c>
      <c r="C54" s="18" t="s">
        <v>40</v>
      </c>
      <c r="D54" s="18" t="s">
        <v>75</v>
      </c>
      <c r="E54" s="18">
        <v>241</v>
      </c>
      <c r="F54" s="18"/>
      <c r="G54" s="18"/>
      <c r="H54" s="17"/>
      <c r="I54" s="19"/>
    </row>
    <row r="55" s="20" customFormat="1" ht="20" customHeight="1" spans="1:9">
      <c r="A55" s="18"/>
      <c r="B55" s="18"/>
      <c r="C55" s="18" t="s">
        <v>39</v>
      </c>
      <c r="D55" s="18" t="s">
        <v>76</v>
      </c>
      <c r="E55" s="18">
        <v>340</v>
      </c>
      <c r="F55" s="18"/>
      <c r="G55" s="30"/>
      <c r="H55" s="17"/>
      <c r="I55" s="19"/>
    </row>
    <row r="56" s="20" customFormat="1" ht="23" customHeight="1" spans="1:9">
      <c r="A56" s="18"/>
      <c r="B56" s="18"/>
      <c r="C56" s="18"/>
      <c r="D56" s="18"/>
      <c r="E56" s="18"/>
      <c r="F56" s="18"/>
      <c r="G56" s="32"/>
      <c r="H56" s="17"/>
      <c r="I56" s="19"/>
    </row>
    <row r="57" s="20" customFormat="1" ht="42" customHeight="1" spans="1:9">
      <c r="A57" s="18">
        <v>12</v>
      </c>
      <c r="B57" s="18" t="s">
        <v>77</v>
      </c>
      <c r="C57" s="18" t="s">
        <v>49</v>
      </c>
      <c r="D57" s="18" t="s">
        <v>12</v>
      </c>
      <c r="E57" s="18">
        <v>995</v>
      </c>
      <c r="F57" s="18"/>
      <c r="G57" s="18"/>
      <c r="H57" s="17"/>
      <c r="I57" s="18" t="s">
        <v>78</v>
      </c>
    </row>
    <row r="58" s="21" customFormat="1" ht="24" customHeight="1" spans="1:9">
      <c r="A58" s="35" t="s">
        <v>79</v>
      </c>
      <c r="B58" s="35"/>
      <c r="C58" s="35"/>
      <c r="D58" s="35"/>
      <c r="E58" s="35" t="s">
        <v>80</v>
      </c>
      <c r="F58" s="35"/>
      <c r="G58" s="36"/>
      <c r="H58" s="37">
        <f>SUM(H3:H57)</f>
        <v>0</v>
      </c>
      <c r="I58" s="35"/>
    </row>
    <row r="59" spans="1:9">
      <c r="A59" s="38" t="s">
        <v>81</v>
      </c>
      <c r="B59" s="38"/>
      <c r="C59" s="38"/>
      <c r="D59" s="38"/>
      <c r="E59" s="38"/>
      <c r="F59" s="38"/>
      <c r="G59" s="38"/>
      <c r="H59" s="39"/>
      <c r="I59" s="38"/>
    </row>
    <row r="60" spans="1:9">
      <c r="A60" s="38"/>
      <c r="B60" s="38"/>
      <c r="C60" s="38"/>
      <c r="D60" s="38"/>
      <c r="E60" s="38"/>
      <c r="F60" s="38"/>
      <c r="G60" s="38"/>
      <c r="H60" s="39"/>
      <c r="I60" s="38"/>
    </row>
    <row r="61" spans="1:9">
      <c r="A61" s="38"/>
      <c r="B61" s="38"/>
      <c r="C61" s="38"/>
      <c r="D61" s="38"/>
      <c r="E61" s="38"/>
      <c r="F61" s="38"/>
      <c r="G61" s="38"/>
      <c r="H61" s="39"/>
      <c r="I61" s="38"/>
    </row>
  </sheetData>
  <mergeCells count="45">
    <mergeCell ref="A1:I1"/>
    <mergeCell ref="A58:D58"/>
    <mergeCell ref="A3:A7"/>
    <mergeCell ref="A8:A14"/>
    <mergeCell ref="A15:A18"/>
    <mergeCell ref="A19:A25"/>
    <mergeCell ref="A26:A31"/>
    <mergeCell ref="A32:A35"/>
    <mergeCell ref="A36:A40"/>
    <mergeCell ref="A41:A42"/>
    <mergeCell ref="A43:A51"/>
    <mergeCell ref="A52:A53"/>
    <mergeCell ref="A54:A56"/>
    <mergeCell ref="B3:B7"/>
    <mergeCell ref="B8:B14"/>
    <mergeCell ref="B15:B18"/>
    <mergeCell ref="B19:B25"/>
    <mergeCell ref="B26:B31"/>
    <mergeCell ref="B32:B35"/>
    <mergeCell ref="B36:B40"/>
    <mergeCell ref="B41:B42"/>
    <mergeCell ref="B43:B44"/>
    <mergeCell ref="B45:B51"/>
    <mergeCell ref="B52:B53"/>
    <mergeCell ref="B54:B56"/>
    <mergeCell ref="C5:C6"/>
    <mergeCell ref="C55:C56"/>
    <mergeCell ref="D5:D6"/>
    <mergeCell ref="D55:D56"/>
    <mergeCell ref="E5:E6"/>
    <mergeCell ref="E55:E56"/>
    <mergeCell ref="F5:F6"/>
    <mergeCell ref="F55:F56"/>
    <mergeCell ref="G5:G6"/>
    <mergeCell ref="G55:G56"/>
    <mergeCell ref="H5:H6"/>
    <mergeCell ref="H55:H56"/>
    <mergeCell ref="I5:I6"/>
    <mergeCell ref="I23:I25"/>
    <mergeCell ref="I30:I31"/>
    <mergeCell ref="I32:I33"/>
    <mergeCell ref="I36:I40"/>
    <mergeCell ref="I41:I42"/>
    <mergeCell ref="I45:I51"/>
    <mergeCell ref="A59:I6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61"/>
  <sheetViews>
    <sheetView topLeftCell="A6" workbookViewId="0">
      <selection activeCell="K7" sqref="K7"/>
    </sheetView>
  </sheetViews>
  <sheetFormatPr defaultColWidth="9" defaultRowHeight="13.5"/>
  <cols>
    <col min="1" max="1" width="5.75" style="20" customWidth="1"/>
    <col min="2" max="2" width="9.875" style="23" customWidth="1"/>
    <col min="3" max="3" width="10.25" style="20" customWidth="1"/>
    <col min="4" max="4" width="9" style="20" customWidth="1"/>
    <col min="5" max="5" width="8.375" style="24" customWidth="1"/>
    <col min="6" max="6" width="7" style="20" customWidth="1"/>
    <col min="7" max="7" width="7" style="25" customWidth="1"/>
    <col min="8" max="8" width="10.5" style="26" customWidth="1"/>
    <col min="9" max="9" width="21.375" style="24" customWidth="1"/>
    <col min="10" max="16384" width="9" style="20"/>
  </cols>
  <sheetData>
    <row r="1" s="20" customFormat="1" ht="45" customHeight="1" spans="1:9">
      <c r="A1" s="2" t="s">
        <v>82</v>
      </c>
      <c r="B1" s="2"/>
      <c r="C1" s="2"/>
      <c r="D1" s="2"/>
      <c r="E1" s="2"/>
      <c r="F1" s="2"/>
      <c r="G1" s="27"/>
      <c r="H1" s="3"/>
      <c r="I1" s="2"/>
    </row>
    <row r="2" s="21" customFormat="1" ht="71" customHeight="1" spans="1:3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8" t="s">
        <v>7</v>
      </c>
      <c r="H2" s="5" t="s">
        <v>8</v>
      </c>
      <c r="I2" s="4" t="s">
        <v>9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="22" customFormat="1" ht="31" customHeight="1" spans="1:37">
      <c r="A3" s="18">
        <v>1</v>
      </c>
      <c r="B3" s="18" t="s">
        <v>10</v>
      </c>
      <c r="C3" s="18" t="s">
        <v>11</v>
      </c>
      <c r="D3" s="18" t="s">
        <v>12</v>
      </c>
      <c r="E3" s="18">
        <v>129</v>
      </c>
      <c r="F3" s="18">
        <v>70</v>
      </c>
      <c r="G3" s="29" t="s">
        <v>19</v>
      </c>
      <c r="H3" s="17">
        <f>E3*F3/10000</f>
        <v>0.903</v>
      </c>
      <c r="I3" s="18" t="s">
        <v>83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="22" customFormat="1" ht="20" customHeight="1" spans="1:37">
      <c r="A4" s="18"/>
      <c r="B4" s="18"/>
      <c r="C4" s="18" t="s">
        <v>13</v>
      </c>
      <c r="D4" s="18" t="s">
        <v>14</v>
      </c>
      <c r="E4" s="18">
        <v>102</v>
      </c>
      <c r="F4" s="18">
        <v>80</v>
      </c>
      <c r="G4" s="29" t="s">
        <v>19</v>
      </c>
      <c r="H4" s="17">
        <f>E4*F4/10000</f>
        <v>0.816</v>
      </c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="22" customFormat="1" ht="9" customHeight="1" spans="1:37">
      <c r="A5" s="18"/>
      <c r="B5" s="18"/>
      <c r="C5" s="18" t="s">
        <v>15</v>
      </c>
      <c r="D5" s="18" t="s">
        <v>84</v>
      </c>
      <c r="E5" s="18">
        <v>239</v>
      </c>
      <c r="F5" s="30" t="s">
        <v>19</v>
      </c>
      <c r="G5" s="31">
        <v>70</v>
      </c>
      <c r="H5" s="17">
        <f>E5*G5/10000</f>
        <v>1.673</v>
      </c>
      <c r="I5" s="18" t="s">
        <v>17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="22" customFormat="1" ht="18" customHeight="1" spans="1:37">
      <c r="A6" s="18"/>
      <c r="B6" s="18"/>
      <c r="C6" s="18"/>
      <c r="D6" s="18"/>
      <c r="E6" s="18"/>
      <c r="F6" s="32"/>
      <c r="G6" s="33"/>
      <c r="H6" s="17"/>
      <c r="I6" s="18"/>
      <c r="J6"/>
      <c r="K6">
        <f>490+18+26+204+69+28+912+220+130+160+50+810+220+180+150+78</f>
        <v>3745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="20" customFormat="1" ht="24" customHeight="1" spans="1:37">
      <c r="A7" s="18"/>
      <c r="B7" s="18"/>
      <c r="C7" s="18" t="s">
        <v>18</v>
      </c>
      <c r="D7" s="18" t="s">
        <v>19</v>
      </c>
      <c r="E7" s="18" t="s">
        <v>20</v>
      </c>
      <c r="F7" s="18">
        <v>30</v>
      </c>
      <c r="G7" s="29" t="s">
        <v>19</v>
      </c>
      <c r="H7" s="17">
        <f>F7*490/10000</f>
        <v>1.47</v>
      </c>
      <c r="I7" s="18" t="s">
        <v>21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="20" customFormat="1" ht="22" customHeight="1" spans="1:37">
      <c r="A8" s="18">
        <v>2</v>
      </c>
      <c r="B8" s="18" t="s">
        <v>22</v>
      </c>
      <c r="C8" s="18" t="s">
        <v>15</v>
      </c>
      <c r="D8" s="18" t="s">
        <v>85</v>
      </c>
      <c r="E8" s="18">
        <v>64</v>
      </c>
      <c r="F8" s="18" t="s">
        <v>19</v>
      </c>
      <c r="G8" s="29">
        <v>70</v>
      </c>
      <c r="H8" s="17">
        <f>E8*G8/10000</f>
        <v>0.448</v>
      </c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="20" customFormat="1" ht="21" customHeight="1" spans="1:37">
      <c r="A9" s="18"/>
      <c r="B9" s="18"/>
      <c r="C9" s="18" t="s">
        <v>24</v>
      </c>
      <c r="D9" s="18" t="s">
        <v>12</v>
      </c>
      <c r="E9" s="18">
        <v>12</v>
      </c>
      <c r="F9" s="18">
        <v>70</v>
      </c>
      <c r="G9" s="29" t="s">
        <v>19</v>
      </c>
      <c r="H9" s="17">
        <f>F9*E9/10000</f>
        <v>0.084</v>
      </c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="20" customFormat="1" ht="15" customHeight="1" spans="1:37">
      <c r="A10" s="18"/>
      <c r="B10" s="18"/>
      <c r="C10" s="18" t="s">
        <v>25</v>
      </c>
      <c r="D10" s="18" t="s">
        <v>19</v>
      </c>
      <c r="E10" s="18" t="s">
        <v>86</v>
      </c>
      <c r="F10" s="18">
        <v>30</v>
      </c>
      <c r="G10" s="29" t="s">
        <v>19</v>
      </c>
      <c r="H10" s="17">
        <f>F10*18/10000</f>
        <v>0.054</v>
      </c>
      <c r="I10" s="1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="20" customFormat="1" ht="15" customHeight="1" spans="1:37">
      <c r="A11" s="18"/>
      <c r="B11" s="18"/>
      <c r="C11" s="18" t="s">
        <v>18</v>
      </c>
      <c r="D11" s="18" t="s">
        <v>19</v>
      </c>
      <c r="E11" s="18" t="s">
        <v>87</v>
      </c>
      <c r="F11" s="18">
        <v>30</v>
      </c>
      <c r="G11" s="29" t="s">
        <v>19</v>
      </c>
      <c r="H11" s="17">
        <f>F11*26/10000</f>
        <v>0.078</v>
      </c>
      <c r="I11" s="1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="20" customFormat="1" ht="15" customHeight="1" spans="1:37">
      <c r="A12" s="18"/>
      <c r="B12" s="18"/>
      <c r="C12" s="18" t="s">
        <v>13</v>
      </c>
      <c r="D12" s="18" t="s">
        <v>19</v>
      </c>
      <c r="E12" s="18" t="s">
        <v>88</v>
      </c>
      <c r="F12" s="18">
        <v>30</v>
      </c>
      <c r="G12" s="29" t="s">
        <v>19</v>
      </c>
      <c r="H12" s="17">
        <f>204*F12/10000</f>
        <v>0.612</v>
      </c>
      <c r="I12" s="19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="20" customFormat="1" ht="15" customHeight="1" spans="1:37">
      <c r="A13" s="18"/>
      <c r="B13" s="18"/>
      <c r="C13" s="18" t="s">
        <v>11</v>
      </c>
      <c r="D13" s="18" t="s">
        <v>19</v>
      </c>
      <c r="E13" s="18" t="s">
        <v>89</v>
      </c>
      <c r="F13" s="18">
        <v>30</v>
      </c>
      <c r="G13" s="29" t="s">
        <v>19</v>
      </c>
      <c r="H13" s="17">
        <f>F13*69/10000</f>
        <v>0.207</v>
      </c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="20" customFormat="1" ht="15" customHeight="1" spans="1:37">
      <c r="A14" s="18"/>
      <c r="B14" s="18"/>
      <c r="C14" s="18" t="s">
        <v>30</v>
      </c>
      <c r="D14" s="18" t="s">
        <v>19</v>
      </c>
      <c r="E14" s="18" t="s">
        <v>31</v>
      </c>
      <c r="F14" s="18">
        <v>30</v>
      </c>
      <c r="G14" s="29" t="s">
        <v>19</v>
      </c>
      <c r="H14" s="17">
        <f>F14*28/10000</f>
        <v>0.084</v>
      </c>
      <c r="I14" s="1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="20" customFormat="1" ht="18" customHeight="1" spans="1:37">
      <c r="A15" s="18">
        <v>3</v>
      </c>
      <c r="B15" s="18" t="s">
        <v>32</v>
      </c>
      <c r="C15" s="18" t="s">
        <v>15</v>
      </c>
      <c r="D15" s="18" t="s">
        <v>90</v>
      </c>
      <c r="E15" s="18">
        <v>55</v>
      </c>
      <c r="F15" s="29" t="s">
        <v>19</v>
      </c>
      <c r="G15" s="29">
        <v>70</v>
      </c>
      <c r="H15" s="17">
        <f>G15*E15/10000</f>
        <v>0.385</v>
      </c>
      <c r="I15" s="18" t="s">
        <v>91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="20" customFormat="1" ht="19" customHeight="1" spans="1:37">
      <c r="A16" s="18"/>
      <c r="B16" s="18"/>
      <c r="C16" s="18" t="s">
        <v>33</v>
      </c>
      <c r="D16" s="18" t="s">
        <v>12</v>
      </c>
      <c r="E16" s="18">
        <v>12</v>
      </c>
      <c r="F16" s="18">
        <v>80</v>
      </c>
      <c r="G16" s="18" t="s">
        <v>19</v>
      </c>
      <c r="H16" s="17">
        <f t="shared" ref="H16:H18" si="0">F16*E16/10000</f>
        <v>0.096</v>
      </c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="20" customFormat="1" ht="18" customHeight="1" spans="1:37">
      <c r="A17" s="18"/>
      <c r="B17" s="18"/>
      <c r="C17" s="18" t="s">
        <v>34</v>
      </c>
      <c r="D17" s="18" t="s">
        <v>35</v>
      </c>
      <c r="E17" s="18">
        <v>57</v>
      </c>
      <c r="F17" s="18">
        <v>100</v>
      </c>
      <c r="G17" s="18" t="s">
        <v>19</v>
      </c>
      <c r="H17" s="17">
        <f t="shared" si="0"/>
        <v>0.57</v>
      </c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="20" customFormat="1" ht="17" customHeight="1" spans="1:37">
      <c r="A18" s="18"/>
      <c r="B18" s="18"/>
      <c r="C18" s="18" t="s">
        <v>36</v>
      </c>
      <c r="D18" s="18" t="s">
        <v>37</v>
      </c>
      <c r="E18" s="18">
        <v>88</v>
      </c>
      <c r="F18" s="18">
        <v>100</v>
      </c>
      <c r="G18" s="18" t="s">
        <v>19</v>
      </c>
      <c r="H18" s="17">
        <f t="shared" si="0"/>
        <v>0.88</v>
      </c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="20" customFormat="1" ht="20" customHeight="1" spans="1:37">
      <c r="A19" s="18">
        <v>4</v>
      </c>
      <c r="B19" s="18" t="s">
        <v>38</v>
      </c>
      <c r="C19" s="18" t="s">
        <v>39</v>
      </c>
      <c r="D19" s="18" t="s">
        <v>92</v>
      </c>
      <c r="E19" s="18">
        <v>348</v>
      </c>
      <c r="F19" s="18" t="s">
        <v>19</v>
      </c>
      <c r="G19" s="29">
        <v>70</v>
      </c>
      <c r="H19" s="17">
        <f>G19*E19/10000</f>
        <v>2.436</v>
      </c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="20" customFormat="1" ht="27" customHeight="1" spans="1:39">
      <c r="A20" s="18"/>
      <c r="B20" s="18"/>
      <c r="C20" s="18" t="s">
        <v>34</v>
      </c>
      <c r="D20" s="18" t="s">
        <v>35</v>
      </c>
      <c r="E20" s="18">
        <v>44</v>
      </c>
      <c r="F20" s="18">
        <v>100</v>
      </c>
      <c r="G20" s="18" t="s">
        <v>19</v>
      </c>
      <c r="H20" s="17">
        <f t="shared" ref="H20:H22" si="1">E20*F20/10000</f>
        <v>0.44</v>
      </c>
      <c r="I20" s="3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="20" customFormat="1" ht="18" customHeight="1" spans="1:66">
      <c r="A21" s="18"/>
      <c r="B21" s="18"/>
      <c r="C21" s="18" t="s">
        <v>36</v>
      </c>
      <c r="D21" s="18" t="s">
        <v>37</v>
      </c>
      <c r="E21" s="18">
        <v>21</v>
      </c>
      <c r="F21" s="18">
        <v>100</v>
      </c>
      <c r="G21" s="18" t="s">
        <v>19</v>
      </c>
      <c r="H21" s="17">
        <f t="shared" si="1"/>
        <v>0.21</v>
      </c>
      <c r="I21" s="3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="20" customFormat="1" ht="20" customHeight="1" spans="1:117">
      <c r="A22" s="18"/>
      <c r="B22" s="18"/>
      <c r="C22" s="18" t="s">
        <v>40</v>
      </c>
      <c r="D22" s="18" t="s">
        <v>35</v>
      </c>
      <c r="E22" s="18">
        <v>393</v>
      </c>
      <c r="F22" s="18">
        <v>100</v>
      </c>
      <c r="G22" s="18" t="s">
        <v>19</v>
      </c>
      <c r="H22" s="17">
        <f t="shared" si="1"/>
        <v>3.93</v>
      </c>
      <c r="I22" s="3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</row>
    <row r="23" s="22" customFormat="1" ht="18" customHeight="1" spans="1:117">
      <c r="A23" s="18"/>
      <c r="B23" s="18"/>
      <c r="C23" s="18" t="s">
        <v>25</v>
      </c>
      <c r="D23" s="18" t="s">
        <v>19</v>
      </c>
      <c r="E23" s="18" t="s">
        <v>41</v>
      </c>
      <c r="F23" s="18">
        <v>30</v>
      </c>
      <c r="G23" s="18" t="s">
        <v>19</v>
      </c>
      <c r="H23" s="17">
        <f>F23*912/10000</f>
        <v>2.736</v>
      </c>
      <c r="I23" s="18" t="s">
        <v>42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</row>
    <row r="24" s="22" customFormat="1" ht="21" customHeight="1" spans="1:117">
      <c r="A24" s="18"/>
      <c r="B24" s="18"/>
      <c r="C24" s="18" t="s">
        <v>18</v>
      </c>
      <c r="D24" s="18" t="s">
        <v>19</v>
      </c>
      <c r="E24" s="18" t="s">
        <v>43</v>
      </c>
      <c r="F24" s="18">
        <v>30</v>
      </c>
      <c r="G24" s="18" t="s">
        <v>19</v>
      </c>
      <c r="H24" s="17">
        <f>F24*220/10000</f>
        <v>0.66</v>
      </c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</row>
    <row r="25" s="22" customFormat="1" ht="24" customHeight="1" spans="1:117">
      <c r="A25" s="18"/>
      <c r="B25" s="18"/>
      <c r="C25" s="18" t="s">
        <v>44</v>
      </c>
      <c r="D25" s="18" t="s">
        <v>19</v>
      </c>
      <c r="E25" s="18" t="s">
        <v>93</v>
      </c>
      <c r="F25" s="18">
        <v>30</v>
      </c>
      <c r="G25" s="18" t="s">
        <v>19</v>
      </c>
      <c r="H25" s="17">
        <f>F25*130/10000</f>
        <v>0.39</v>
      </c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</row>
    <row r="26" s="22" customFormat="1" ht="22" customHeight="1" spans="1:117">
      <c r="A26" s="18">
        <v>5</v>
      </c>
      <c r="B26" s="30" t="s">
        <v>46</v>
      </c>
      <c r="C26" s="18" t="s">
        <v>34</v>
      </c>
      <c r="D26" s="18" t="s">
        <v>47</v>
      </c>
      <c r="E26" s="18">
        <v>3792</v>
      </c>
      <c r="F26" s="18">
        <v>10</v>
      </c>
      <c r="G26" s="18" t="s">
        <v>19</v>
      </c>
      <c r="H26" s="17">
        <f>E26*F26/10000</f>
        <v>3.792</v>
      </c>
      <c r="I26" s="18" t="s">
        <v>48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="22" customFormat="1" ht="37" customHeight="1" spans="1:117">
      <c r="A27" s="18"/>
      <c r="B27" s="34"/>
      <c r="C27" s="18" t="s">
        <v>49</v>
      </c>
      <c r="D27" s="18" t="s">
        <v>35</v>
      </c>
      <c r="E27" s="18">
        <v>40</v>
      </c>
      <c r="F27" s="18">
        <v>100</v>
      </c>
      <c r="G27" s="18" t="s">
        <v>19</v>
      </c>
      <c r="H27" s="17">
        <f>E27*F27/10000</f>
        <v>0.4</v>
      </c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</row>
    <row r="28" s="20" customFormat="1" ht="23" customHeight="1" spans="1:117">
      <c r="A28" s="18"/>
      <c r="B28" s="34"/>
      <c r="C28" s="18" t="s">
        <v>50</v>
      </c>
      <c r="D28" s="18" t="s">
        <v>14</v>
      </c>
      <c r="E28" s="18">
        <v>5</v>
      </c>
      <c r="F28" s="18">
        <v>100</v>
      </c>
      <c r="G28" s="18" t="s">
        <v>19</v>
      </c>
      <c r="H28" s="17">
        <f>F28*E28/10000</f>
        <v>0.05</v>
      </c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29" s="20" customFormat="1" ht="30" customHeight="1" spans="1:66">
      <c r="A29" s="18"/>
      <c r="B29" s="34"/>
      <c r="C29" s="18" t="s">
        <v>11</v>
      </c>
      <c r="D29" s="18" t="s">
        <v>12</v>
      </c>
      <c r="E29" s="18">
        <v>4</v>
      </c>
      <c r="F29" s="18">
        <v>70</v>
      </c>
      <c r="G29" s="18" t="s">
        <v>19</v>
      </c>
      <c r="H29" s="17">
        <f>F29*E29/10000</f>
        <v>0.028</v>
      </c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="20" customFormat="1" ht="21" customHeight="1" spans="1:66">
      <c r="A30" s="18"/>
      <c r="B30" s="34"/>
      <c r="C30" s="18" t="s">
        <v>25</v>
      </c>
      <c r="D30" s="18" t="s">
        <v>19</v>
      </c>
      <c r="E30" s="18" t="s">
        <v>51</v>
      </c>
      <c r="F30" s="18">
        <v>30</v>
      </c>
      <c r="G30" s="18" t="s">
        <v>19</v>
      </c>
      <c r="H30" s="17">
        <f>F30*160/10000</f>
        <v>0.48</v>
      </c>
      <c r="I30" s="18" t="s">
        <v>52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="20" customFormat="1" ht="22" customHeight="1" spans="1:66">
      <c r="A31" s="18"/>
      <c r="B31" s="32"/>
      <c r="C31" s="18" t="s">
        <v>18</v>
      </c>
      <c r="D31" s="18" t="s">
        <v>19</v>
      </c>
      <c r="E31" s="18" t="s">
        <v>94</v>
      </c>
      <c r="F31" s="18">
        <v>30</v>
      </c>
      <c r="G31" s="18" t="s">
        <v>19</v>
      </c>
      <c r="H31" s="17">
        <f>F31*50/10000</f>
        <v>0.15</v>
      </c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="20" customFormat="1" ht="26" customHeight="1" spans="1:66">
      <c r="A32" s="18">
        <v>6</v>
      </c>
      <c r="B32" s="18" t="s">
        <v>54</v>
      </c>
      <c r="C32" s="18" t="s">
        <v>55</v>
      </c>
      <c r="D32" s="18" t="s">
        <v>12</v>
      </c>
      <c r="E32" s="18">
        <v>216</v>
      </c>
      <c r="F32" s="18">
        <v>80</v>
      </c>
      <c r="G32" s="18" t="s">
        <v>19</v>
      </c>
      <c r="H32" s="17">
        <f>E32*F32/10000</f>
        <v>1.728</v>
      </c>
      <c r="I32" s="30" t="s">
        <v>56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="20" customFormat="1" ht="41" customHeight="1" spans="1:39">
      <c r="A33" s="18"/>
      <c r="B33" s="18"/>
      <c r="C33" s="18" t="s">
        <v>36</v>
      </c>
      <c r="D33" s="18" t="s">
        <v>37</v>
      </c>
      <c r="E33" s="18">
        <v>84</v>
      </c>
      <c r="F33" s="18">
        <v>100</v>
      </c>
      <c r="G33" s="18" t="s">
        <v>19</v>
      </c>
      <c r="H33" s="17">
        <f>E33*F33/10000</f>
        <v>0.84</v>
      </c>
      <c r="I33" s="32"/>
      <c r="J33"/>
      <c r="K33"/>
      <c r="AL33"/>
      <c r="AM33"/>
    </row>
    <row r="34" s="20" customFormat="1" ht="18" customHeight="1" spans="1:39">
      <c r="A34" s="18"/>
      <c r="B34" s="18"/>
      <c r="C34" s="18" t="s">
        <v>39</v>
      </c>
      <c r="D34" s="18" t="s">
        <v>95</v>
      </c>
      <c r="E34" s="18">
        <v>43</v>
      </c>
      <c r="F34" s="18" t="s">
        <v>19</v>
      </c>
      <c r="G34" s="29">
        <v>70</v>
      </c>
      <c r="H34" s="17">
        <f>G34*E34/10000</f>
        <v>0.301</v>
      </c>
      <c r="I34" s="19"/>
      <c r="AL34"/>
      <c r="AM34"/>
    </row>
    <row r="35" s="20" customFormat="1" ht="18" customHeight="1" spans="1:39">
      <c r="A35" s="18"/>
      <c r="B35" s="18"/>
      <c r="C35" s="18" t="s">
        <v>50</v>
      </c>
      <c r="D35" s="18" t="s">
        <v>67</v>
      </c>
      <c r="E35" s="18">
        <v>5</v>
      </c>
      <c r="F35" s="18">
        <v>100</v>
      </c>
      <c r="G35" s="18" t="s">
        <v>19</v>
      </c>
      <c r="H35" s="17">
        <f t="shared" ref="H35:H38" si="2">F35*E35/10000</f>
        <v>0.05</v>
      </c>
      <c r="I35" s="19"/>
      <c r="AL35"/>
      <c r="AM35"/>
    </row>
    <row r="36" s="20" customFormat="1" ht="15" customHeight="1" spans="1:39">
      <c r="A36" s="18">
        <v>7</v>
      </c>
      <c r="B36" s="30" t="s">
        <v>58</v>
      </c>
      <c r="C36" s="18" t="s">
        <v>15</v>
      </c>
      <c r="D36" s="18" t="s">
        <v>96</v>
      </c>
      <c r="E36" s="18">
        <v>8</v>
      </c>
      <c r="F36" s="18" t="s">
        <v>19</v>
      </c>
      <c r="G36" s="18">
        <v>70</v>
      </c>
      <c r="H36" s="17">
        <f>G36*E36/10000</f>
        <v>0.056</v>
      </c>
      <c r="I36" s="18" t="s">
        <v>59</v>
      </c>
      <c r="AL36"/>
      <c r="AM36"/>
    </row>
    <row r="37" s="20" customFormat="1" ht="18" customHeight="1" spans="1:9">
      <c r="A37" s="18"/>
      <c r="B37" s="34"/>
      <c r="C37" s="18" t="s">
        <v>40</v>
      </c>
      <c r="D37" s="18" t="s">
        <v>37</v>
      </c>
      <c r="E37" s="18">
        <v>2</v>
      </c>
      <c r="F37" s="18">
        <v>100</v>
      </c>
      <c r="G37" s="18" t="s">
        <v>19</v>
      </c>
      <c r="H37" s="17">
        <f t="shared" si="2"/>
        <v>0.02</v>
      </c>
      <c r="I37" s="18"/>
    </row>
    <row r="38" s="20" customFormat="1" ht="21" customHeight="1" spans="1:9">
      <c r="A38" s="18"/>
      <c r="B38" s="34"/>
      <c r="C38" s="18" t="s">
        <v>60</v>
      </c>
      <c r="D38" s="18" t="s">
        <v>61</v>
      </c>
      <c r="E38" s="18">
        <v>4</v>
      </c>
      <c r="F38" s="18">
        <v>60</v>
      </c>
      <c r="G38" s="18" t="s">
        <v>19</v>
      </c>
      <c r="H38" s="17">
        <f t="shared" si="2"/>
        <v>0.024</v>
      </c>
      <c r="I38" s="18"/>
    </row>
    <row r="39" s="20" customFormat="1" ht="19" customHeight="1" spans="1:9">
      <c r="A39" s="18"/>
      <c r="B39" s="34"/>
      <c r="C39" s="18" t="s">
        <v>25</v>
      </c>
      <c r="D39" s="18" t="s">
        <v>19</v>
      </c>
      <c r="E39" s="18" t="s">
        <v>62</v>
      </c>
      <c r="F39" s="18">
        <v>30</v>
      </c>
      <c r="G39" s="18" t="s">
        <v>19</v>
      </c>
      <c r="H39" s="17">
        <f>F39*810/10000</f>
        <v>2.43</v>
      </c>
      <c r="I39" s="18"/>
    </row>
    <row r="40" s="20" customFormat="1" ht="18" customHeight="1" spans="1:9">
      <c r="A40" s="18"/>
      <c r="B40" s="32"/>
      <c r="C40" s="18" t="s">
        <v>18</v>
      </c>
      <c r="D40" s="17" t="s">
        <v>19</v>
      </c>
      <c r="E40" s="18" t="s">
        <v>43</v>
      </c>
      <c r="F40" s="18">
        <v>30</v>
      </c>
      <c r="G40" s="18" t="s">
        <v>19</v>
      </c>
      <c r="H40" s="17">
        <f>F40*220/10000</f>
        <v>0.66</v>
      </c>
      <c r="I40" s="18"/>
    </row>
    <row r="41" s="20" customFormat="1" ht="17" customHeight="1" spans="1:9">
      <c r="A41" s="18">
        <v>8</v>
      </c>
      <c r="B41" s="18" t="s">
        <v>63</v>
      </c>
      <c r="C41" s="18" t="s">
        <v>15</v>
      </c>
      <c r="D41" s="18" t="s">
        <v>37</v>
      </c>
      <c r="E41" s="18">
        <v>13</v>
      </c>
      <c r="F41" s="18" t="s">
        <v>19</v>
      </c>
      <c r="G41" s="29">
        <v>70</v>
      </c>
      <c r="H41" s="17">
        <f>E41*G41/10000</f>
        <v>0.091</v>
      </c>
      <c r="I41" s="18"/>
    </row>
    <row r="42" s="20" customFormat="1" ht="22" customHeight="1" spans="1:9">
      <c r="A42" s="18"/>
      <c r="B42" s="18"/>
      <c r="C42" s="18" t="s">
        <v>64</v>
      </c>
      <c r="D42" s="18" t="s">
        <v>12</v>
      </c>
      <c r="E42" s="18">
        <v>200</v>
      </c>
      <c r="F42" s="18">
        <v>100</v>
      </c>
      <c r="G42" s="18" t="s">
        <v>19</v>
      </c>
      <c r="H42" s="17">
        <f t="shared" ref="H42:H48" si="3">F42*E42/10000</f>
        <v>2</v>
      </c>
      <c r="I42" s="18"/>
    </row>
    <row r="43" s="20" customFormat="1" ht="26" customHeight="1" spans="1:9">
      <c r="A43" s="18">
        <v>9</v>
      </c>
      <c r="B43" s="18" t="s">
        <v>65</v>
      </c>
      <c r="C43" s="18" t="s">
        <v>39</v>
      </c>
      <c r="D43" s="18" t="s">
        <v>92</v>
      </c>
      <c r="E43" s="18">
        <v>114</v>
      </c>
      <c r="F43" s="18" t="s">
        <v>19</v>
      </c>
      <c r="G43" s="18">
        <v>70</v>
      </c>
      <c r="H43" s="17">
        <f>G43*E43/10000</f>
        <v>0.798</v>
      </c>
      <c r="I43" s="18" t="s">
        <v>97</v>
      </c>
    </row>
    <row r="44" s="20" customFormat="1" ht="36" customHeight="1" spans="1:9">
      <c r="A44" s="18"/>
      <c r="B44" s="18"/>
      <c r="C44" s="18" t="s">
        <v>36</v>
      </c>
      <c r="D44" s="18" t="s">
        <v>35</v>
      </c>
      <c r="E44" s="18">
        <v>253</v>
      </c>
      <c r="F44" s="18">
        <v>100</v>
      </c>
      <c r="G44" s="18" t="s">
        <v>19</v>
      </c>
      <c r="H44" s="17">
        <f t="shared" si="3"/>
        <v>2.53</v>
      </c>
      <c r="I44" s="18"/>
    </row>
    <row r="45" s="20" customFormat="1" ht="15" customHeight="1" spans="1:9">
      <c r="A45" s="18"/>
      <c r="B45" s="18" t="s">
        <v>66</v>
      </c>
      <c r="C45" s="18" t="s">
        <v>11</v>
      </c>
      <c r="D45" s="18" t="s">
        <v>98</v>
      </c>
      <c r="E45" s="18">
        <v>9</v>
      </c>
      <c r="F45" s="18">
        <v>60</v>
      </c>
      <c r="G45" s="18" t="s">
        <v>19</v>
      </c>
      <c r="H45" s="17">
        <f t="shared" si="3"/>
        <v>0.054</v>
      </c>
      <c r="I45" s="18" t="s">
        <v>68</v>
      </c>
    </row>
    <row r="46" s="20" customFormat="1" ht="15" customHeight="1" spans="1:29">
      <c r="A46" s="18"/>
      <c r="B46" s="18"/>
      <c r="C46" s="18" t="s">
        <v>60</v>
      </c>
      <c r="D46" s="18" t="s">
        <v>98</v>
      </c>
      <c r="E46" s="18">
        <v>5</v>
      </c>
      <c r="F46" s="18">
        <v>60</v>
      </c>
      <c r="G46" s="18" t="s">
        <v>19</v>
      </c>
      <c r="H46" s="17">
        <f t="shared" si="3"/>
        <v>0.03</v>
      </c>
      <c r="I46" s="18"/>
      <c r="Z46"/>
      <c r="AA46"/>
      <c r="AB46"/>
      <c r="AC46"/>
    </row>
    <row r="47" s="20" customFormat="1" ht="15" customHeight="1" spans="1:29">
      <c r="A47" s="18"/>
      <c r="B47" s="18"/>
      <c r="C47" s="18" t="s">
        <v>13</v>
      </c>
      <c r="D47" s="18" t="s">
        <v>12</v>
      </c>
      <c r="E47" s="18">
        <v>3</v>
      </c>
      <c r="F47" s="18">
        <v>80</v>
      </c>
      <c r="G47" s="18" t="s">
        <v>19</v>
      </c>
      <c r="H47" s="17">
        <f t="shared" si="3"/>
        <v>0.024</v>
      </c>
      <c r="I47" s="18"/>
      <c r="Z47"/>
      <c r="AA47"/>
      <c r="AB47"/>
      <c r="AC47"/>
    </row>
    <row r="48" s="20" customFormat="1" ht="15" customHeight="1" spans="1:29">
      <c r="A48" s="18"/>
      <c r="B48" s="18"/>
      <c r="C48" s="18" t="s">
        <v>24</v>
      </c>
      <c r="D48" s="18" t="s">
        <v>61</v>
      </c>
      <c r="E48" s="18">
        <v>3</v>
      </c>
      <c r="F48" s="18">
        <v>50</v>
      </c>
      <c r="G48" s="18" t="s">
        <v>19</v>
      </c>
      <c r="H48" s="17">
        <f t="shared" si="3"/>
        <v>0.015</v>
      </c>
      <c r="I48" s="18"/>
      <c r="Z48"/>
      <c r="AA48"/>
      <c r="AB48"/>
      <c r="AC48"/>
    </row>
    <row r="49" s="20" customFormat="1" ht="15" customHeight="1" spans="1:29">
      <c r="A49" s="18"/>
      <c r="B49" s="18"/>
      <c r="C49" s="18" t="s">
        <v>69</v>
      </c>
      <c r="D49" s="18" t="s">
        <v>19</v>
      </c>
      <c r="E49" s="18" t="s">
        <v>99</v>
      </c>
      <c r="F49" s="18">
        <v>30</v>
      </c>
      <c r="G49" s="18" t="s">
        <v>19</v>
      </c>
      <c r="H49" s="17">
        <f>F49*180/10000</f>
        <v>0.54</v>
      </c>
      <c r="I49" s="18"/>
      <c r="Z49"/>
      <c r="AA49"/>
      <c r="AB49"/>
      <c r="AC49"/>
    </row>
    <row r="50" s="20" customFormat="1" ht="15" customHeight="1" spans="1:29">
      <c r="A50" s="18"/>
      <c r="B50" s="18"/>
      <c r="C50" s="18" t="s">
        <v>25</v>
      </c>
      <c r="D50" s="17" t="s">
        <v>19</v>
      </c>
      <c r="E50" s="18" t="s">
        <v>100</v>
      </c>
      <c r="F50" s="18">
        <v>30</v>
      </c>
      <c r="G50" s="18" t="s">
        <v>19</v>
      </c>
      <c r="H50" s="17">
        <f>F50*150/10000</f>
        <v>0.45</v>
      </c>
      <c r="I50" s="18"/>
      <c r="Z50"/>
      <c r="AA50"/>
      <c r="AB50"/>
      <c r="AC50"/>
    </row>
    <row r="51" s="20" customFormat="1" ht="15" customHeight="1" spans="1:29">
      <c r="A51" s="18"/>
      <c r="B51" s="18"/>
      <c r="C51" s="18" t="s">
        <v>18</v>
      </c>
      <c r="D51" s="18" t="s">
        <v>19</v>
      </c>
      <c r="E51" s="18" t="s">
        <v>26</v>
      </c>
      <c r="F51" s="18">
        <v>30</v>
      </c>
      <c r="G51" s="18" t="s">
        <v>19</v>
      </c>
      <c r="H51" s="17">
        <f>F51*78/10000</f>
        <v>0.234</v>
      </c>
      <c r="I51" s="18"/>
      <c r="Z51"/>
      <c r="AA51"/>
      <c r="AB51"/>
      <c r="AC51"/>
    </row>
    <row r="52" s="20" customFormat="1" ht="21" customHeight="1" spans="1:29">
      <c r="A52" s="18">
        <v>10</v>
      </c>
      <c r="B52" s="18" t="s">
        <v>72</v>
      </c>
      <c r="C52" s="18" t="s">
        <v>39</v>
      </c>
      <c r="D52" s="18" t="s">
        <v>92</v>
      </c>
      <c r="E52" s="18">
        <v>92</v>
      </c>
      <c r="F52" s="18" t="s">
        <v>19</v>
      </c>
      <c r="G52" s="29">
        <v>70</v>
      </c>
      <c r="H52" s="17">
        <f>G52*E52/10000</f>
        <v>0.644</v>
      </c>
      <c r="I52" s="18"/>
      <c r="Z52"/>
      <c r="AA52"/>
      <c r="AB52"/>
      <c r="AC52"/>
    </row>
    <row r="53" s="20" customFormat="1" ht="18" customHeight="1" spans="1:9">
      <c r="A53" s="18"/>
      <c r="B53" s="18"/>
      <c r="C53" s="18" t="s">
        <v>39</v>
      </c>
      <c r="D53" s="18" t="s">
        <v>73</v>
      </c>
      <c r="E53" s="18">
        <v>336</v>
      </c>
      <c r="F53" s="18">
        <v>40</v>
      </c>
      <c r="G53" s="18" t="s">
        <v>19</v>
      </c>
      <c r="H53" s="17">
        <f>F53*E53/10000</f>
        <v>1.344</v>
      </c>
      <c r="I53" s="18"/>
    </row>
    <row r="54" s="20" customFormat="1" ht="20" customHeight="1" spans="1:9">
      <c r="A54" s="18">
        <v>11</v>
      </c>
      <c r="B54" s="18" t="s">
        <v>74</v>
      </c>
      <c r="C54" s="18" t="s">
        <v>40</v>
      </c>
      <c r="D54" s="18" t="s">
        <v>75</v>
      </c>
      <c r="E54" s="18">
        <v>201</v>
      </c>
      <c r="F54" s="18">
        <v>70</v>
      </c>
      <c r="G54" s="18" t="s">
        <v>19</v>
      </c>
      <c r="H54" s="17">
        <f>E54*F54/10000</f>
        <v>1.407</v>
      </c>
      <c r="I54" s="18" t="s">
        <v>101</v>
      </c>
    </row>
    <row r="55" s="20" customFormat="1" ht="20" customHeight="1" spans="1:9">
      <c r="A55" s="18"/>
      <c r="B55" s="18"/>
      <c r="C55" s="18" t="s">
        <v>39</v>
      </c>
      <c r="D55" s="18" t="s">
        <v>76</v>
      </c>
      <c r="E55" s="18">
        <v>290</v>
      </c>
      <c r="F55" s="18">
        <v>40</v>
      </c>
      <c r="G55" s="30" t="s">
        <v>19</v>
      </c>
      <c r="H55" s="17">
        <f>F55*E55/10000</f>
        <v>1.16</v>
      </c>
      <c r="I55" s="18"/>
    </row>
    <row r="56" s="20" customFormat="1" ht="23" customHeight="1" spans="1:9">
      <c r="A56" s="18"/>
      <c r="B56" s="18"/>
      <c r="C56" s="18"/>
      <c r="D56" s="18"/>
      <c r="E56" s="18"/>
      <c r="F56" s="18"/>
      <c r="G56" s="32"/>
      <c r="H56" s="17"/>
      <c r="I56" s="18"/>
    </row>
    <row r="57" s="20" customFormat="1" ht="47" customHeight="1" spans="1:9">
      <c r="A57" s="18">
        <v>12</v>
      </c>
      <c r="B57" s="18" t="s">
        <v>77</v>
      </c>
      <c r="C57" s="18" t="s">
        <v>49</v>
      </c>
      <c r="D57" s="18" t="s">
        <v>102</v>
      </c>
      <c r="E57" s="18">
        <v>995</v>
      </c>
      <c r="F57" s="18">
        <v>70</v>
      </c>
      <c r="G57" s="18" t="s">
        <v>19</v>
      </c>
      <c r="H57" s="17">
        <f>E57*F57/10000</f>
        <v>6.965</v>
      </c>
      <c r="I57" s="18" t="s">
        <v>78</v>
      </c>
    </row>
    <row r="58" s="21" customFormat="1" ht="24" customHeight="1" spans="1:9">
      <c r="A58" s="35" t="s">
        <v>79</v>
      </c>
      <c r="B58" s="35"/>
      <c r="C58" s="35"/>
      <c r="D58" s="35"/>
      <c r="E58" s="35" t="s">
        <v>103</v>
      </c>
      <c r="F58" s="35"/>
      <c r="G58" s="36"/>
      <c r="H58" s="37">
        <f>SUM(H3:H57)</f>
        <v>48.457</v>
      </c>
      <c r="I58" s="35"/>
    </row>
    <row r="59" spans="1:9">
      <c r="A59" s="38" t="s">
        <v>104</v>
      </c>
      <c r="B59" s="38"/>
      <c r="C59" s="38"/>
      <c r="D59" s="38"/>
      <c r="E59" s="38"/>
      <c r="F59" s="38"/>
      <c r="G59" s="38"/>
      <c r="H59" s="39"/>
      <c r="I59" s="38"/>
    </row>
    <row r="60" spans="1:9">
      <c r="A60" s="38"/>
      <c r="B60" s="38"/>
      <c r="C60" s="38"/>
      <c r="D60" s="38"/>
      <c r="E60" s="38"/>
      <c r="F60" s="38"/>
      <c r="G60" s="38"/>
      <c r="H60" s="39"/>
      <c r="I60" s="38"/>
    </row>
    <row r="61" spans="1:9">
      <c r="A61" s="38"/>
      <c r="B61" s="38"/>
      <c r="C61" s="38"/>
      <c r="D61" s="38"/>
      <c r="E61" s="38"/>
      <c r="F61" s="38"/>
      <c r="G61" s="38"/>
      <c r="H61" s="39"/>
      <c r="I61" s="38"/>
    </row>
  </sheetData>
  <mergeCells count="49">
    <mergeCell ref="A1:I1"/>
    <mergeCell ref="A58:D58"/>
    <mergeCell ref="A3:A7"/>
    <mergeCell ref="A8:A14"/>
    <mergeCell ref="A15:A18"/>
    <mergeCell ref="A19:A25"/>
    <mergeCell ref="A26:A31"/>
    <mergeCell ref="A32:A35"/>
    <mergeCell ref="A36:A40"/>
    <mergeCell ref="A41:A42"/>
    <mergeCell ref="A43:A51"/>
    <mergeCell ref="A52:A53"/>
    <mergeCell ref="A54:A56"/>
    <mergeCell ref="B3:B7"/>
    <mergeCell ref="B8:B14"/>
    <mergeCell ref="B15:B18"/>
    <mergeCell ref="B19:B25"/>
    <mergeCell ref="B26:B31"/>
    <mergeCell ref="B32:B35"/>
    <mergeCell ref="B36:B40"/>
    <mergeCell ref="B41:B42"/>
    <mergeCell ref="B43:B44"/>
    <mergeCell ref="B45:B51"/>
    <mergeCell ref="B52:B53"/>
    <mergeCell ref="B54:B56"/>
    <mergeCell ref="C5:C6"/>
    <mergeCell ref="C55:C56"/>
    <mergeCell ref="D5:D6"/>
    <mergeCell ref="D55:D56"/>
    <mergeCell ref="E5:E6"/>
    <mergeCell ref="E55:E56"/>
    <mergeCell ref="F5:F6"/>
    <mergeCell ref="F55:F56"/>
    <mergeCell ref="G5:G6"/>
    <mergeCell ref="G55:G56"/>
    <mergeCell ref="H5:H6"/>
    <mergeCell ref="H55:H56"/>
    <mergeCell ref="I5:I6"/>
    <mergeCell ref="I15:I18"/>
    <mergeCell ref="I20:I22"/>
    <mergeCell ref="I23:I25"/>
    <mergeCell ref="I30:I31"/>
    <mergeCell ref="I32:I33"/>
    <mergeCell ref="I36:I40"/>
    <mergeCell ref="I41:I42"/>
    <mergeCell ref="I43:I44"/>
    <mergeCell ref="I45:I51"/>
    <mergeCell ref="I54:I56"/>
    <mergeCell ref="A59:I6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6" workbookViewId="0">
      <selection activeCell="P21" sqref="P21"/>
    </sheetView>
  </sheetViews>
  <sheetFormatPr defaultColWidth="9" defaultRowHeight="13.5"/>
  <cols>
    <col min="1" max="1" width="4" customWidth="1"/>
    <col min="2" max="2" width="16.875" customWidth="1"/>
    <col min="3" max="3" width="7.625" customWidth="1"/>
    <col min="4" max="4" width="7.875" customWidth="1"/>
    <col min="5" max="5" width="11.5" customWidth="1"/>
    <col min="6" max="6" width="10.875" customWidth="1"/>
    <col min="7" max="7" width="9.625" style="1" customWidth="1"/>
    <col min="8" max="8" width="13.375" customWidth="1"/>
    <col min="9" max="9" width="8.125" customWidth="1"/>
    <col min="10" max="10" width="13" customWidth="1"/>
    <col min="11" max="11" width="8.625" customWidth="1"/>
    <col min="12" max="12" width="9" style="1" customWidth="1"/>
    <col min="13" max="13" width="10.75" customWidth="1"/>
  </cols>
  <sheetData>
    <row r="1" ht="36" customHeight="1" spans="1:13">
      <c r="A1" s="2" t="s">
        <v>105</v>
      </c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2"/>
    </row>
    <row r="2" ht="57" customHeight="1" spans="1:13">
      <c r="A2" s="4" t="s">
        <v>1</v>
      </c>
      <c r="B2" s="4" t="s">
        <v>2</v>
      </c>
      <c r="C2" s="4" t="s">
        <v>106</v>
      </c>
      <c r="D2" s="4" t="s">
        <v>107</v>
      </c>
      <c r="E2" s="4" t="s">
        <v>108</v>
      </c>
      <c r="F2" s="4" t="s">
        <v>109</v>
      </c>
      <c r="G2" s="5" t="s">
        <v>8</v>
      </c>
      <c r="H2" s="4" t="s">
        <v>110</v>
      </c>
      <c r="I2" s="4" t="s">
        <v>111</v>
      </c>
      <c r="J2" s="4" t="s">
        <v>112</v>
      </c>
      <c r="K2" s="4" t="s">
        <v>113</v>
      </c>
      <c r="L2" s="5" t="s">
        <v>8</v>
      </c>
      <c r="M2" s="4" t="s">
        <v>9</v>
      </c>
    </row>
    <row r="3" ht="18" customHeight="1" spans="1:13">
      <c r="A3" s="6">
        <v>1</v>
      </c>
      <c r="B3" s="6" t="s">
        <v>10</v>
      </c>
      <c r="C3" s="6" t="s">
        <v>114</v>
      </c>
      <c r="D3" s="6" t="s">
        <v>115</v>
      </c>
      <c r="E3" s="6">
        <v>3332</v>
      </c>
      <c r="F3" s="7">
        <v>40</v>
      </c>
      <c r="G3" s="8">
        <f>F3*E3/10000</f>
        <v>13.328</v>
      </c>
      <c r="H3" s="6" t="s">
        <v>116</v>
      </c>
      <c r="I3" s="6" t="s">
        <v>117</v>
      </c>
      <c r="J3" s="6">
        <v>2856</v>
      </c>
      <c r="K3" s="6">
        <v>3.2</v>
      </c>
      <c r="L3" s="17">
        <f>J3*K3/10000</f>
        <v>0.91392</v>
      </c>
      <c r="M3" s="18"/>
    </row>
    <row r="4" ht="18" customHeight="1" spans="1:13">
      <c r="A4" s="6"/>
      <c r="B4" s="6"/>
      <c r="C4" s="6"/>
      <c r="D4" s="6"/>
      <c r="E4" s="6"/>
      <c r="F4" s="9"/>
      <c r="G4" s="10"/>
      <c r="H4" s="6" t="s">
        <v>118</v>
      </c>
      <c r="I4" s="6" t="s">
        <v>119</v>
      </c>
      <c r="J4" s="6">
        <v>970</v>
      </c>
      <c r="K4" s="6">
        <v>1</v>
      </c>
      <c r="L4" s="17">
        <f t="shared" ref="L4:L31" si="0">J4*K4/10000</f>
        <v>0.097</v>
      </c>
      <c r="M4" s="18"/>
    </row>
    <row r="5" ht="18" customHeight="1" spans="1:13">
      <c r="A5" s="6"/>
      <c r="B5" s="6"/>
      <c r="C5" s="6"/>
      <c r="D5" s="6"/>
      <c r="E5" s="6"/>
      <c r="F5" s="9"/>
      <c r="G5" s="10"/>
      <c r="H5" s="6" t="s">
        <v>120</v>
      </c>
      <c r="I5" s="6" t="s">
        <v>117</v>
      </c>
      <c r="J5" s="6">
        <v>60</v>
      </c>
      <c r="K5" s="6">
        <v>5.1</v>
      </c>
      <c r="L5" s="17">
        <f t="shared" si="0"/>
        <v>0.0306</v>
      </c>
      <c r="M5" s="18"/>
    </row>
    <row r="6" ht="18" customHeight="1" spans="1:13">
      <c r="A6" s="6"/>
      <c r="B6" s="6"/>
      <c r="C6" s="6"/>
      <c r="D6" s="6"/>
      <c r="E6" s="6"/>
      <c r="F6" s="9"/>
      <c r="G6" s="10"/>
      <c r="H6" s="6" t="s">
        <v>121</v>
      </c>
      <c r="I6" s="6" t="s">
        <v>122</v>
      </c>
      <c r="J6" s="6">
        <v>17</v>
      </c>
      <c r="K6" s="6">
        <v>9</v>
      </c>
      <c r="L6" s="17">
        <f t="shared" si="0"/>
        <v>0.0153</v>
      </c>
      <c r="M6" s="18"/>
    </row>
    <row r="7" ht="18" customHeight="1" spans="1:13">
      <c r="A7" s="6"/>
      <c r="B7" s="6"/>
      <c r="C7" s="6"/>
      <c r="D7" s="6"/>
      <c r="E7" s="6"/>
      <c r="F7" s="9"/>
      <c r="G7" s="10"/>
      <c r="H7" s="6" t="s">
        <v>123</v>
      </c>
      <c r="I7" s="6" t="s">
        <v>122</v>
      </c>
      <c r="J7" s="6">
        <v>15</v>
      </c>
      <c r="K7" s="6">
        <v>3</v>
      </c>
      <c r="L7" s="17">
        <f t="shared" si="0"/>
        <v>0.0045</v>
      </c>
      <c r="M7" s="18"/>
    </row>
    <row r="8" ht="18" customHeight="1" spans="1:13">
      <c r="A8" s="6"/>
      <c r="B8" s="6"/>
      <c r="C8" s="6"/>
      <c r="D8" s="6"/>
      <c r="E8" s="6"/>
      <c r="F8" s="11"/>
      <c r="G8" s="12"/>
      <c r="H8" s="6" t="s">
        <v>124</v>
      </c>
      <c r="I8" s="6" t="s">
        <v>125</v>
      </c>
      <c r="J8" s="6">
        <v>9</v>
      </c>
      <c r="K8" s="6"/>
      <c r="L8" s="17">
        <f t="shared" si="0"/>
        <v>0</v>
      </c>
      <c r="M8" s="18"/>
    </row>
    <row r="9" ht="18" customHeight="1" spans="1:13">
      <c r="A9" s="9">
        <v>2</v>
      </c>
      <c r="B9" s="9" t="s">
        <v>22</v>
      </c>
      <c r="C9" s="9" t="s">
        <v>126</v>
      </c>
      <c r="D9" s="9" t="s">
        <v>127</v>
      </c>
      <c r="E9" s="9">
        <v>1142.5</v>
      </c>
      <c r="F9" s="9">
        <v>40</v>
      </c>
      <c r="G9" s="10">
        <f>F9*E9/10000</f>
        <v>4.57</v>
      </c>
      <c r="H9" s="6" t="s">
        <v>128</v>
      </c>
      <c r="I9" s="6" t="s">
        <v>125</v>
      </c>
      <c r="J9" s="6">
        <v>14</v>
      </c>
      <c r="K9" s="6"/>
      <c r="L9" s="17">
        <f t="shared" si="0"/>
        <v>0</v>
      </c>
      <c r="M9" s="18"/>
    </row>
    <row r="10" ht="18" customHeight="1" spans="1:13">
      <c r="A10" s="9"/>
      <c r="B10" s="9"/>
      <c r="C10" s="9"/>
      <c r="D10" s="9"/>
      <c r="E10" s="9"/>
      <c r="F10" s="9"/>
      <c r="G10" s="10"/>
      <c r="H10" s="6" t="s">
        <v>129</v>
      </c>
      <c r="I10" s="6" t="s">
        <v>117</v>
      </c>
      <c r="J10" s="6">
        <v>1371</v>
      </c>
      <c r="K10" s="6">
        <v>2.4</v>
      </c>
      <c r="L10" s="17">
        <f t="shared" si="0"/>
        <v>0.32904</v>
      </c>
      <c r="M10" s="18"/>
    </row>
    <row r="11" ht="18" customHeight="1" spans="1:13">
      <c r="A11" s="11"/>
      <c r="B11" s="9"/>
      <c r="C11" s="9"/>
      <c r="D11" s="9"/>
      <c r="E11" s="9"/>
      <c r="F11" s="9"/>
      <c r="G11" s="10"/>
      <c r="H11" s="7" t="s">
        <v>124</v>
      </c>
      <c r="I11" s="9" t="s">
        <v>125</v>
      </c>
      <c r="J11" s="9">
        <v>11</v>
      </c>
      <c r="K11" s="9"/>
      <c r="L11" s="17">
        <f t="shared" si="0"/>
        <v>0</v>
      </c>
      <c r="M11" s="18"/>
    </row>
    <row r="12" ht="18" customHeight="1" spans="1:13">
      <c r="A12" s="6">
        <v>3</v>
      </c>
      <c r="B12" s="6" t="s">
        <v>32</v>
      </c>
      <c r="C12" s="6" t="s">
        <v>130</v>
      </c>
      <c r="D12" s="6" t="s">
        <v>131</v>
      </c>
      <c r="E12" s="6">
        <v>3920</v>
      </c>
      <c r="F12" s="7">
        <v>40</v>
      </c>
      <c r="G12" s="8">
        <f>F12*E12/10000</f>
        <v>15.68</v>
      </c>
      <c r="H12" s="6" t="s">
        <v>128</v>
      </c>
      <c r="I12" s="6" t="s">
        <v>125</v>
      </c>
      <c r="J12" s="6">
        <v>31</v>
      </c>
      <c r="K12" s="6"/>
      <c r="L12" s="17">
        <f t="shared" si="0"/>
        <v>0</v>
      </c>
      <c r="M12" s="18"/>
    </row>
    <row r="13" ht="18" customHeight="1" spans="1:13">
      <c r="A13" s="6"/>
      <c r="B13" s="6"/>
      <c r="C13" s="6"/>
      <c r="D13" s="6"/>
      <c r="E13" s="6"/>
      <c r="F13" s="11"/>
      <c r="G13" s="12"/>
      <c r="H13" s="6" t="s">
        <v>129</v>
      </c>
      <c r="I13" s="6" t="s">
        <v>117</v>
      </c>
      <c r="J13" s="6">
        <v>1960</v>
      </c>
      <c r="K13" s="6">
        <v>2.4</v>
      </c>
      <c r="L13" s="17">
        <f t="shared" si="0"/>
        <v>0.4704</v>
      </c>
      <c r="M13" s="18"/>
    </row>
    <row r="14" ht="18" customHeight="1" spans="1:13">
      <c r="A14" s="6">
        <v>4</v>
      </c>
      <c r="B14" s="6" t="s">
        <v>38</v>
      </c>
      <c r="C14" s="6" t="s">
        <v>132</v>
      </c>
      <c r="D14" s="6" t="s">
        <v>131</v>
      </c>
      <c r="E14" s="6">
        <v>8876</v>
      </c>
      <c r="F14" s="7">
        <v>40</v>
      </c>
      <c r="G14" s="8">
        <f>F14*E14/10000</f>
        <v>35.504</v>
      </c>
      <c r="H14" s="6" t="s">
        <v>128</v>
      </c>
      <c r="I14" s="6" t="s">
        <v>125</v>
      </c>
      <c r="J14" s="6">
        <v>65</v>
      </c>
      <c r="K14" s="6"/>
      <c r="L14" s="17">
        <f t="shared" si="0"/>
        <v>0</v>
      </c>
      <c r="M14" s="18"/>
    </row>
    <row r="15" ht="33" customHeight="1" spans="1:13">
      <c r="A15" s="6"/>
      <c r="B15" s="6"/>
      <c r="C15" s="6"/>
      <c r="D15" s="6"/>
      <c r="E15" s="6"/>
      <c r="F15" s="11"/>
      <c r="G15" s="12"/>
      <c r="H15" s="6" t="s">
        <v>129</v>
      </c>
      <c r="I15" s="6" t="s">
        <v>117</v>
      </c>
      <c r="J15" s="6">
        <v>6657</v>
      </c>
      <c r="K15" s="6">
        <v>2.4</v>
      </c>
      <c r="L15" s="17">
        <f t="shared" si="0"/>
        <v>1.59768</v>
      </c>
      <c r="M15" s="18"/>
    </row>
    <row r="16" ht="21" customHeight="1" spans="1:13">
      <c r="A16" s="6">
        <v>5</v>
      </c>
      <c r="B16" s="7" t="s">
        <v>46</v>
      </c>
      <c r="C16" s="7" t="s">
        <v>133</v>
      </c>
      <c r="D16" s="7" t="s">
        <v>134</v>
      </c>
      <c r="E16" s="7">
        <v>4990</v>
      </c>
      <c r="F16" s="7">
        <v>40</v>
      </c>
      <c r="G16" s="8">
        <f>F16*E16/10000</f>
        <v>19.96</v>
      </c>
      <c r="H16" s="6" t="s">
        <v>135</v>
      </c>
      <c r="I16" s="6" t="s">
        <v>125</v>
      </c>
      <c r="J16" s="6">
        <v>31</v>
      </c>
      <c r="K16" s="6"/>
      <c r="L16" s="17">
        <f t="shared" si="0"/>
        <v>0</v>
      </c>
      <c r="M16" s="18"/>
    </row>
    <row r="17" ht="25" customHeight="1" spans="1:13">
      <c r="A17" s="6"/>
      <c r="B17" s="9"/>
      <c r="C17" s="9"/>
      <c r="D17" s="9"/>
      <c r="E17" s="9"/>
      <c r="F17" s="9"/>
      <c r="G17" s="12"/>
      <c r="H17" s="6" t="s">
        <v>124</v>
      </c>
      <c r="I17" s="6" t="s">
        <v>125</v>
      </c>
      <c r="J17" s="6">
        <v>6</v>
      </c>
      <c r="K17" s="6"/>
      <c r="L17" s="17">
        <f t="shared" si="0"/>
        <v>0</v>
      </c>
      <c r="M17" s="18"/>
    </row>
    <row r="18" ht="18" customHeight="1" spans="1:13">
      <c r="A18" s="6">
        <v>6</v>
      </c>
      <c r="B18" s="7" t="s">
        <v>136</v>
      </c>
      <c r="C18" s="7" t="s">
        <v>137</v>
      </c>
      <c r="D18" s="7" t="s">
        <v>131</v>
      </c>
      <c r="E18" s="7">
        <v>3652</v>
      </c>
      <c r="F18" s="7">
        <v>40</v>
      </c>
      <c r="G18" s="8">
        <f>F18*E18/10000</f>
        <v>14.608</v>
      </c>
      <c r="H18" s="6" t="s">
        <v>138</v>
      </c>
      <c r="I18" s="6" t="s">
        <v>125</v>
      </c>
      <c r="J18" s="6">
        <v>31</v>
      </c>
      <c r="K18" s="6"/>
      <c r="L18" s="17">
        <f t="shared" si="0"/>
        <v>0</v>
      </c>
      <c r="M18" s="18"/>
    </row>
    <row r="19" ht="18" customHeight="1" spans="1:13">
      <c r="A19" s="6"/>
      <c r="B19" s="9"/>
      <c r="C19" s="9"/>
      <c r="D19" s="9"/>
      <c r="E19" s="9"/>
      <c r="F19" s="9"/>
      <c r="G19" s="12"/>
      <c r="H19" s="6" t="s">
        <v>129</v>
      </c>
      <c r="I19" s="6" t="s">
        <v>117</v>
      </c>
      <c r="J19" s="6">
        <v>2739</v>
      </c>
      <c r="K19" s="6">
        <v>2.4</v>
      </c>
      <c r="L19" s="17">
        <f t="shared" si="0"/>
        <v>0.65736</v>
      </c>
      <c r="M19" s="18"/>
    </row>
    <row r="20" ht="18" customHeight="1" spans="1:13">
      <c r="A20" s="6">
        <v>7</v>
      </c>
      <c r="B20" s="6" t="s">
        <v>58</v>
      </c>
      <c r="C20" s="6" t="s">
        <v>139</v>
      </c>
      <c r="D20" s="6" t="s">
        <v>131</v>
      </c>
      <c r="E20" s="6">
        <v>2080</v>
      </c>
      <c r="F20" s="6">
        <v>40</v>
      </c>
      <c r="G20" s="13">
        <f>F20*E20/10000</f>
        <v>8.32</v>
      </c>
      <c r="H20" s="6" t="s">
        <v>140</v>
      </c>
      <c r="I20" s="6" t="s">
        <v>125</v>
      </c>
      <c r="J20" s="6">
        <v>11</v>
      </c>
      <c r="K20" s="6"/>
      <c r="L20" s="17">
        <f t="shared" si="0"/>
        <v>0</v>
      </c>
      <c r="M20" s="18"/>
    </row>
    <row r="21" ht="18" customHeight="1" spans="1:13">
      <c r="A21" s="6"/>
      <c r="B21" s="6"/>
      <c r="C21" s="6"/>
      <c r="D21" s="6"/>
      <c r="E21" s="6"/>
      <c r="F21" s="6"/>
      <c r="G21" s="13"/>
      <c r="H21" s="6" t="s">
        <v>129</v>
      </c>
      <c r="I21" s="6" t="s">
        <v>117</v>
      </c>
      <c r="J21" s="6">
        <v>1040</v>
      </c>
      <c r="K21" s="6">
        <v>2.4</v>
      </c>
      <c r="L21" s="17">
        <f t="shared" si="0"/>
        <v>0.2496</v>
      </c>
      <c r="M21" s="18"/>
    </row>
    <row r="22" ht="18" customHeight="1" spans="1:13">
      <c r="A22" s="6"/>
      <c r="B22" s="6"/>
      <c r="C22" s="6"/>
      <c r="D22" s="6"/>
      <c r="E22" s="6"/>
      <c r="F22" s="6"/>
      <c r="G22" s="13"/>
      <c r="H22" s="6" t="s">
        <v>124</v>
      </c>
      <c r="I22" s="6" t="s">
        <v>125</v>
      </c>
      <c r="J22" s="6">
        <v>7</v>
      </c>
      <c r="K22" s="6"/>
      <c r="L22" s="17">
        <f t="shared" si="0"/>
        <v>0</v>
      </c>
      <c r="M22" s="18"/>
    </row>
    <row r="23" ht="34" customHeight="1" spans="1:13">
      <c r="A23" s="6">
        <v>8</v>
      </c>
      <c r="B23" s="7" t="s">
        <v>63</v>
      </c>
      <c r="C23" s="7" t="s">
        <v>141</v>
      </c>
      <c r="D23" s="7" t="s">
        <v>115</v>
      </c>
      <c r="E23" s="7">
        <v>1435</v>
      </c>
      <c r="F23" s="7">
        <v>40</v>
      </c>
      <c r="G23" s="8">
        <f>F23*E23/10000</f>
        <v>5.74</v>
      </c>
      <c r="H23" s="6" t="s">
        <v>140</v>
      </c>
      <c r="I23" s="6" t="s">
        <v>125</v>
      </c>
      <c r="J23" s="6">
        <v>13</v>
      </c>
      <c r="K23" s="6"/>
      <c r="L23" s="17">
        <f t="shared" si="0"/>
        <v>0</v>
      </c>
      <c r="M23" s="18"/>
    </row>
    <row r="24" ht="18" customHeight="1" spans="1:13">
      <c r="A24" s="7">
        <v>9</v>
      </c>
      <c r="B24" s="7" t="s">
        <v>65</v>
      </c>
      <c r="C24" s="7" t="s">
        <v>142</v>
      </c>
      <c r="D24" s="7" t="s">
        <v>131</v>
      </c>
      <c r="E24" s="7">
        <v>4148</v>
      </c>
      <c r="F24" s="7">
        <v>40</v>
      </c>
      <c r="G24" s="8">
        <f>F24*E24/10000</f>
        <v>16.592</v>
      </c>
      <c r="H24" s="6" t="s">
        <v>138</v>
      </c>
      <c r="I24" s="6" t="s">
        <v>125</v>
      </c>
      <c r="J24" s="6">
        <v>29</v>
      </c>
      <c r="K24" s="6"/>
      <c r="L24" s="17">
        <f t="shared" si="0"/>
        <v>0</v>
      </c>
      <c r="M24" s="18"/>
    </row>
    <row r="25" ht="18" customHeight="1" spans="1:13">
      <c r="A25" s="9"/>
      <c r="B25" s="9"/>
      <c r="C25" s="9"/>
      <c r="D25" s="9"/>
      <c r="E25" s="9"/>
      <c r="F25" s="9"/>
      <c r="G25" s="10"/>
      <c r="H25" s="6" t="s">
        <v>129</v>
      </c>
      <c r="I25" s="6" t="s">
        <v>117</v>
      </c>
      <c r="J25" s="6">
        <v>3111</v>
      </c>
      <c r="K25" s="6">
        <v>2.4</v>
      </c>
      <c r="L25" s="17">
        <f t="shared" si="0"/>
        <v>0.74664</v>
      </c>
      <c r="M25" s="18"/>
    </row>
    <row r="26" ht="18" customHeight="1" spans="1:13">
      <c r="A26" s="11"/>
      <c r="B26" s="9"/>
      <c r="C26" s="11"/>
      <c r="D26" s="11"/>
      <c r="E26" s="11"/>
      <c r="F26" s="11"/>
      <c r="G26" s="12"/>
      <c r="H26" s="6" t="s">
        <v>124</v>
      </c>
      <c r="I26" s="6" t="s">
        <v>125</v>
      </c>
      <c r="J26" s="6">
        <v>14</v>
      </c>
      <c r="K26" s="6"/>
      <c r="L26" s="17">
        <f t="shared" si="0"/>
        <v>0</v>
      </c>
      <c r="M26" s="18"/>
    </row>
    <row r="27" ht="18" customHeight="1" spans="1:13">
      <c r="A27" s="7">
        <v>10</v>
      </c>
      <c r="B27" s="7" t="s">
        <v>143</v>
      </c>
      <c r="C27" s="7" t="s">
        <v>144</v>
      </c>
      <c r="D27" s="7" t="s">
        <v>145</v>
      </c>
      <c r="E27" s="7">
        <v>3444</v>
      </c>
      <c r="F27" s="7">
        <v>40</v>
      </c>
      <c r="G27" s="8">
        <f>F27*E27/10000</f>
        <v>13.776</v>
      </c>
      <c r="H27" s="6" t="s">
        <v>128</v>
      </c>
      <c r="I27" s="6" t="s">
        <v>125</v>
      </c>
      <c r="J27" s="6">
        <v>34</v>
      </c>
      <c r="K27" s="6"/>
      <c r="L27" s="17">
        <f t="shared" si="0"/>
        <v>0</v>
      </c>
      <c r="M27" s="18"/>
    </row>
    <row r="28" ht="27" customHeight="1" spans="1:13">
      <c r="A28" s="11"/>
      <c r="B28" s="9"/>
      <c r="C28" s="9"/>
      <c r="D28" s="9"/>
      <c r="E28" s="9"/>
      <c r="F28" s="9"/>
      <c r="G28" s="10"/>
      <c r="H28" s="6" t="s">
        <v>129</v>
      </c>
      <c r="I28" s="6" t="s">
        <v>117</v>
      </c>
      <c r="J28" s="6">
        <v>2296</v>
      </c>
      <c r="K28" s="6">
        <v>2.4</v>
      </c>
      <c r="L28" s="17">
        <f t="shared" si="0"/>
        <v>0.55104</v>
      </c>
      <c r="M28" s="18"/>
    </row>
    <row r="29" ht="18" customHeight="1" spans="1:13">
      <c r="A29" s="6">
        <v>11</v>
      </c>
      <c r="B29" s="6" t="s">
        <v>146</v>
      </c>
      <c r="C29" s="7" t="s">
        <v>147</v>
      </c>
      <c r="D29" s="7" t="s">
        <v>145</v>
      </c>
      <c r="E29" s="7">
        <v>3066</v>
      </c>
      <c r="F29" s="7">
        <v>40</v>
      </c>
      <c r="G29" s="8">
        <f>F29*E29/10000</f>
        <v>12.264</v>
      </c>
      <c r="H29" s="6" t="s">
        <v>128</v>
      </c>
      <c r="I29" s="6" t="s">
        <v>125</v>
      </c>
      <c r="J29" s="6">
        <v>28</v>
      </c>
      <c r="K29" s="6"/>
      <c r="L29" s="17">
        <f t="shared" si="0"/>
        <v>0</v>
      </c>
      <c r="M29" s="18"/>
    </row>
    <row r="30" ht="18" customHeight="1" spans="1:13">
      <c r="A30" s="6"/>
      <c r="B30" s="6"/>
      <c r="C30" s="9"/>
      <c r="D30" s="9"/>
      <c r="E30" s="9"/>
      <c r="F30" s="9"/>
      <c r="G30" s="10"/>
      <c r="H30" s="6" t="s">
        <v>129</v>
      </c>
      <c r="I30" s="6" t="s">
        <v>117</v>
      </c>
      <c r="J30" s="6">
        <v>2296</v>
      </c>
      <c r="K30" s="6">
        <v>2.4</v>
      </c>
      <c r="L30" s="17">
        <f t="shared" si="0"/>
        <v>0.55104</v>
      </c>
      <c r="M30" s="18"/>
    </row>
    <row r="31" ht="34" customHeight="1" spans="1:13">
      <c r="A31" s="6">
        <v>12</v>
      </c>
      <c r="B31" s="6" t="s">
        <v>148</v>
      </c>
      <c r="C31" s="6" t="s">
        <v>149</v>
      </c>
      <c r="D31" s="6" t="s">
        <v>150</v>
      </c>
      <c r="E31" s="6">
        <v>6900</v>
      </c>
      <c r="F31" s="6">
        <v>40</v>
      </c>
      <c r="G31" s="13">
        <f>F31*E31/10000</f>
        <v>27.6</v>
      </c>
      <c r="H31" s="6" t="s">
        <v>140</v>
      </c>
      <c r="I31" s="6" t="s">
        <v>125</v>
      </c>
      <c r="J31" s="6">
        <v>38</v>
      </c>
      <c r="K31" s="6"/>
      <c r="L31" s="17">
        <f t="shared" si="0"/>
        <v>0</v>
      </c>
      <c r="M31" s="18"/>
    </row>
    <row r="32" ht="27" customHeight="1" spans="1:13">
      <c r="A32" s="14" t="s">
        <v>79</v>
      </c>
      <c r="B32" s="15"/>
      <c r="C32" s="16"/>
      <c r="D32" s="15"/>
      <c r="E32" s="4" t="s">
        <v>151</v>
      </c>
      <c r="F32" s="4"/>
      <c r="G32" s="5">
        <f>SUM(G3:G31)</f>
        <v>187.942</v>
      </c>
      <c r="H32" s="4"/>
      <c r="I32" s="4"/>
      <c r="J32" s="4"/>
      <c r="K32" s="4"/>
      <c r="L32" s="5">
        <f>SUM(L3:L31)</f>
        <v>6.21412</v>
      </c>
      <c r="M32" s="19"/>
    </row>
  </sheetData>
  <mergeCells count="72">
    <mergeCell ref="A1:M1"/>
    <mergeCell ref="A32:C32"/>
    <mergeCell ref="A3:A8"/>
    <mergeCell ref="A9:A11"/>
    <mergeCell ref="A12:A13"/>
    <mergeCell ref="A14:A15"/>
    <mergeCell ref="A16:A17"/>
    <mergeCell ref="A18:A19"/>
    <mergeCell ref="A20:A22"/>
    <mergeCell ref="A24:A26"/>
    <mergeCell ref="A27:A28"/>
    <mergeCell ref="A29:A30"/>
    <mergeCell ref="B3:B8"/>
    <mergeCell ref="B9:B11"/>
    <mergeCell ref="B12:B13"/>
    <mergeCell ref="B14:B15"/>
    <mergeCell ref="B16:B17"/>
    <mergeCell ref="B18:B19"/>
    <mergeCell ref="B20:B22"/>
    <mergeCell ref="B24:B26"/>
    <mergeCell ref="B27:B28"/>
    <mergeCell ref="B29:B30"/>
    <mergeCell ref="C3:C8"/>
    <mergeCell ref="C9:C11"/>
    <mergeCell ref="C12:C13"/>
    <mergeCell ref="C14:C15"/>
    <mergeCell ref="C16:C17"/>
    <mergeCell ref="C18:C19"/>
    <mergeCell ref="C20:C22"/>
    <mergeCell ref="C24:C26"/>
    <mergeCell ref="C27:C28"/>
    <mergeCell ref="C29:C30"/>
    <mergeCell ref="D3:D8"/>
    <mergeCell ref="D9:D11"/>
    <mergeCell ref="D12:D13"/>
    <mergeCell ref="D14:D15"/>
    <mergeCell ref="D16:D17"/>
    <mergeCell ref="D18:D19"/>
    <mergeCell ref="D20:D22"/>
    <mergeCell ref="D24:D26"/>
    <mergeCell ref="D27:D28"/>
    <mergeCell ref="D29:D30"/>
    <mergeCell ref="E3:E8"/>
    <mergeCell ref="E9:E11"/>
    <mergeCell ref="E12:E13"/>
    <mergeCell ref="E14:E15"/>
    <mergeCell ref="E16:E17"/>
    <mergeCell ref="E18:E19"/>
    <mergeCell ref="E20:E22"/>
    <mergeCell ref="E24:E26"/>
    <mergeCell ref="E27:E28"/>
    <mergeCell ref="E29:E30"/>
    <mergeCell ref="F3:F8"/>
    <mergeCell ref="F9:F11"/>
    <mergeCell ref="F12:F13"/>
    <mergeCell ref="F14:F15"/>
    <mergeCell ref="F16:F17"/>
    <mergeCell ref="F18:F19"/>
    <mergeCell ref="F20:F22"/>
    <mergeCell ref="F24:F26"/>
    <mergeCell ref="F27:F28"/>
    <mergeCell ref="F29:F30"/>
    <mergeCell ref="G3:G8"/>
    <mergeCell ref="G9:G11"/>
    <mergeCell ref="G12:G13"/>
    <mergeCell ref="G14:G15"/>
    <mergeCell ref="G16:G17"/>
    <mergeCell ref="G18:G19"/>
    <mergeCell ref="G20:G22"/>
    <mergeCell ref="G24:G26"/>
    <mergeCell ref="G27:G28"/>
    <mergeCell ref="G29:G3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2" sqref="P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苗木实际</vt:lpstr>
      <vt:lpstr>苗木实际 (修改)</vt:lpstr>
      <vt:lpstr>土方及管网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A~婷儿家手工植物</cp:lastModifiedBy>
  <dcterms:created xsi:type="dcterms:W3CDTF">2023-05-12T11:15:00Z</dcterms:created>
  <dcterms:modified xsi:type="dcterms:W3CDTF">2024-07-08T03:08:35Z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B8D12B19FA0544ED98F0BFA98347BDEF_12</vt:lpwstr>
  </property>
</Properties>
</file>