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</sheets>
  <definedNames>
    <definedName name="_xlnm._FilterDatabase" localSheetId="0" hidden="1">Sheet1!$A$1:$I$42</definedName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DA6F59B9C58E4CE89842B9CA6D2AF3EE" descr="跑步机"/>
        <xdr:cNvPicPr/>
      </xdr:nvPicPr>
      <xdr:blipFill>
        <a:blip r:embed="rId1"/>
        <a:stretch>
          <a:fillRect/>
        </a:stretch>
      </xdr:blipFill>
      <xdr:spPr>
        <a:xfrm>
          <a:off x="0" y="0"/>
          <a:ext cx="8123555" cy="10058400"/>
        </a:xfrm>
        <a:prstGeom prst="rect">
          <a:avLst/>
        </a:prstGeom>
      </xdr:spPr>
    </xdr:pic>
  </etc:cellImage>
  <etc:cellImage>
    <xdr:pic>
      <xdr:nvPicPr>
        <xdr:cNvPr id="13" name="ID_D23350B14F8243419EE80348E8AD94D2" descr="椭圆机"/>
        <xdr:cNvPicPr/>
      </xdr:nvPicPr>
      <xdr:blipFill>
        <a:blip r:embed="rId2"/>
        <a:stretch>
          <a:fillRect/>
        </a:stretch>
      </xdr:blipFill>
      <xdr:spPr>
        <a:xfrm>
          <a:off x="0" y="0"/>
          <a:ext cx="6791325" cy="8058150"/>
        </a:xfrm>
        <a:prstGeom prst="rect">
          <a:avLst/>
        </a:prstGeom>
      </xdr:spPr>
    </xdr:pic>
  </etc:cellImage>
  <etc:cellImage>
    <xdr:pic>
      <xdr:nvPicPr>
        <xdr:cNvPr id="12" name="ID_A0F156D268ED467FBCF92A0FA1357828" descr="坐式推胸推拉器"/>
        <xdr:cNvPicPr/>
      </xdr:nvPicPr>
      <xdr:blipFill>
        <a:blip r:embed="rId3"/>
        <a:stretch>
          <a:fillRect/>
        </a:stretch>
      </xdr:blipFill>
      <xdr:spPr>
        <a:xfrm>
          <a:off x="0" y="0"/>
          <a:ext cx="8915400" cy="8677275"/>
        </a:xfrm>
        <a:prstGeom prst="rect">
          <a:avLst/>
        </a:prstGeom>
      </xdr:spPr>
    </xdr:pic>
  </etc:cellImage>
  <etc:cellImage>
    <xdr:pic>
      <xdr:nvPicPr>
        <xdr:cNvPr id="8" name="ID_C7D353A59DDD4F4194F26031C2B8592F" descr="史密斯架"/>
        <xdr:cNvPicPr/>
      </xdr:nvPicPr>
      <xdr:blipFill>
        <a:blip r:embed="rId4"/>
        <a:stretch>
          <a:fillRect/>
        </a:stretch>
      </xdr:blipFill>
      <xdr:spPr>
        <a:xfrm>
          <a:off x="0" y="0"/>
          <a:ext cx="7143750" cy="9525000"/>
        </a:xfrm>
        <a:prstGeom prst="rect">
          <a:avLst/>
        </a:prstGeom>
      </xdr:spPr>
    </xdr:pic>
  </etc:cellImage>
  <etc:cellImage>
    <xdr:pic>
      <xdr:nvPicPr>
        <xdr:cNvPr id="19" name="ID_2AD4BC7E4D304168AB62B30FFC7E2066" descr="动感单车"/>
        <xdr:cNvPicPr/>
      </xdr:nvPicPr>
      <xdr:blipFill>
        <a:blip r:embed="rId5"/>
        <a:stretch>
          <a:fillRect/>
        </a:stretch>
      </xdr:blipFill>
      <xdr:spPr>
        <a:xfrm>
          <a:off x="0" y="0"/>
          <a:ext cx="5524500" cy="8362950"/>
        </a:xfrm>
        <a:prstGeom prst="rect">
          <a:avLst/>
        </a:prstGeom>
      </xdr:spPr>
    </xdr:pic>
  </etc:cellImage>
  <etc:cellImage>
    <xdr:pic>
      <xdr:nvPicPr>
        <xdr:cNvPr id="27" name="ID_EEDEFF14D2D546649DC7C417C2189B53" descr="助力单双杠"/>
        <xdr:cNvPicPr/>
      </xdr:nvPicPr>
      <xdr:blipFill>
        <a:blip r:embed="rId6"/>
        <a:stretch>
          <a:fillRect/>
        </a:stretch>
      </xdr:blipFill>
      <xdr:spPr>
        <a:xfrm>
          <a:off x="0" y="0"/>
          <a:ext cx="7143750" cy="9525000"/>
        </a:xfrm>
        <a:prstGeom prst="rect">
          <a:avLst/>
        </a:prstGeom>
      </xdr:spPr>
    </xdr:pic>
  </etc:cellImage>
  <etc:cellImage>
    <xdr:pic>
      <xdr:nvPicPr>
        <xdr:cNvPr id="28" name="ID_2CF51AEC97524A1C8BE2E0120F15F5ED" descr="高拉背训练器"/>
        <xdr:cNvPicPr/>
      </xdr:nvPicPr>
      <xdr:blipFill>
        <a:blip r:embed="rId7"/>
        <a:stretch>
          <a:fillRect/>
        </a:stretch>
      </xdr:blipFill>
      <xdr:spPr>
        <a:xfrm>
          <a:off x="0" y="0"/>
          <a:ext cx="7562850" cy="6238875"/>
        </a:xfrm>
        <a:prstGeom prst="rect">
          <a:avLst/>
        </a:prstGeom>
      </xdr:spPr>
    </xdr:pic>
  </etc:cellImage>
  <etc:cellImage>
    <xdr:pic>
      <xdr:nvPicPr>
        <xdr:cNvPr id="23" name="ID_1BACB8FEE8E547149AA6D17728D0A39D" descr="蝴蝶机"/>
        <xdr:cNvPicPr/>
      </xdr:nvPicPr>
      <xdr:blipFill>
        <a:blip r:embed="rId8"/>
        <a:stretch>
          <a:fillRect/>
        </a:stretch>
      </xdr:blipFill>
      <xdr:spPr>
        <a:xfrm>
          <a:off x="0" y="0"/>
          <a:ext cx="4752975" cy="7048500"/>
        </a:xfrm>
        <a:prstGeom prst="rect">
          <a:avLst/>
        </a:prstGeom>
      </xdr:spPr>
    </xdr:pic>
  </etc:cellImage>
  <etc:cellImage>
    <xdr:pic>
      <xdr:nvPicPr>
        <xdr:cNvPr id="29" name="ID_C448E112FD6644EA867E30DB315049FC" descr="助力引体向上架"/>
        <xdr:cNvPicPr/>
      </xdr:nvPicPr>
      <xdr:blipFill>
        <a:blip r:embed="rId9"/>
        <a:stretch>
          <a:fillRect/>
        </a:stretch>
      </xdr:blipFill>
      <xdr:spPr>
        <a:xfrm>
          <a:off x="0" y="0"/>
          <a:ext cx="5067300" cy="8058150"/>
        </a:xfrm>
        <a:prstGeom prst="rect">
          <a:avLst/>
        </a:prstGeom>
      </xdr:spPr>
    </xdr:pic>
  </etc:cellImage>
  <etc:cellImage>
    <xdr:pic>
      <xdr:nvPicPr>
        <xdr:cNvPr id="30" name="ID_0ADEE62BC11F492AB5AD72D342EC2434" descr="推胸举肩训练器"/>
        <xdr:cNvPicPr/>
      </xdr:nvPicPr>
      <xdr:blipFill>
        <a:blip r:embed="rId10"/>
        <a:stretch>
          <a:fillRect/>
        </a:stretch>
      </xdr:blipFill>
      <xdr:spPr>
        <a:xfrm>
          <a:off x="0" y="0"/>
          <a:ext cx="8896350" cy="9610725"/>
        </a:xfrm>
        <a:prstGeom prst="rect">
          <a:avLst/>
        </a:prstGeom>
      </xdr:spPr>
    </xdr:pic>
  </etc:cellImage>
  <etc:cellImage>
    <xdr:pic>
      <xdr:nvPicPr>
        <xdr:cNvPr id="22" name="ID_E7E66A735A5C474CB2469598F9C50412" descr="哑铃套装"/>
        <xdr:cNvPicPr/>
      </xdr:nvPicPr>
      <xdr:blipFill>
        <a:blip r:embed="rId11"/>
        <a:stretch>
          <a:fillRect/>
        </a:stretch>
      </xdr:blipFill>
      <xdr:spPr>
        <a:xfrm>
          <a:off x="0" y="0"/>
          <a:ext cx="9591675" cy="5934075"/>
        </a:xfrm>
        <a:prstGeom prst="rect">
          <a:avLst/>
        </a:prstGeom>
      </xdr:spPr>
    </xdr:pic>
  </etc:cellImage>
  <etc:cellImage>
    <xdr:pic>
      <xdr:nvPicPr>
        <xdr:cNvPr id="14" name="ID_BD8BC5B48E93488E9A0CD1ED5646EAB0" descr="杠铃"/>
        <xdr:cNvPicPr/>
      </xdr:nvPicPr>
      <xdr:blipFill>
        <a:blip r:embed="rId12"/>
        <a:stretch>
          <a:fillRect/>
        </a:stretch>
      </xdr:blipFill>
      <xdr:spPr>
        <a:xfrm>
          <a:off x="0" y="0"/>
          <a:ext cx="7143750" cy="3390900"/>
        </a:xfrm>
        <a:prstGeom prst="rect">
          <a:avLst/>
        </a:prstGeom>
      </xdr:spPr>
    </xdr:pic>
  </etc:cellImage>
  <etc:cellImage>
    <xdr:pic>
      <xdr:nvPicPr>
        <xdr:cNvPr id="15" name="ID_CD4512FC07D24E12AB500E1A9E8F4E71" descr="蹬腿机"/>
        <xdr:cNvPicPr/>
      </xdr:nvPicPr>
      <xdr:blipFill>
        <a:blip r:embed="rId13"/>
        <a:stretch>
          <a:fillRect/>
        </a:stretch>
      </xdr:blipFill>
      <xdr:spPr>
        <a:xfrm>
          <a:off x="0" y="0"/>
          <a:ext cx="8915400" cy="8534400"/>
        </a:xfrm>
        <a:prstGeom prst="rect">
          <a:avLst/>
        </a:prstGeom>
      </xdr:spPr>
    </xdr:pic>
  </etc:cellImage>
  <etc:cellImage>
    <xdr:pic>
      <xdr:nvPicPr>
        <xdr:cNvPr id="16" name="ID_A3FA13569BCA4372B7B514AB990DE775" descr="划船机"/>
        <xdr:cNvPicPr/>
      </xdr:nvPicPr>
      <xdr:blipFill>
        <a:blip r:embed="rId14"/>
        <a:stretch>
          <a:fillRect/>
        </a:stretch>
      </xdr:blipFill>
      <xdr:spPr>
        <a:xfrm>
          <a:off x="0" y="0"/>
          <a:ext cx="5962650" cy="8220075"/>
        </a:xfrm>
        <a:prstGeom prst="rect">
          <a:avLst/>
        </a:prstGeom>
      </xdr:spPr>
    </xdr:pic>
  </etc:cellImage>
  <etc:cellImage>
    <xdr:pic>
      <xdr:nvPicPr>
        <xdr:cNvPr id="17" name="ID_494AD056FAB545FD8FA5AE9626B3415A" descr="空调"/>
        <xdr:cNvPicPr/>
      </xdr:nvPicPr>
      <xdr:blipFill>
        <a:blip r:embed="rId15"/>
        <a:stretch>
          <a:fillRect/>
        </a:stretch>
      </xdr:blipFill>
      <xdr:spPr>
        <a:xfrm>
          <a:off x="0" y="0"/>
          <a:ext cx="3552825" cy="7048500"/>
        </a:xfrm>
        <a:prstGeom prst="rect">
          <a:avLst/>
        </a:prstGeom>
      </xdr:spPr>
    </xdr:pic>
  </etc:cellImage>
  <etc:cellImage>
    <xdr:pic>
      <xdr:nvPicPr>
        <xdr:cNvPr id="20" name="ID_02B22CBD597A49B2B6AE05664CDA388A" descr="大容量烤箱"/>
        <xdr:cNvPicPr/>
      </xdr:nvPicPr>
      <xdr:blipFill>
        <a:blip r:embed="rId16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  <etc:cellImage>
    <xdr:pic>
      <xdr:nvPicPr>
        <xdr:cNvPr id="18" name="ID_6FF778251B1342B196BC6AFEAECE9639" descr="保温饭台"/>
        <xdr:cNvPicPr/>
      </xdr:nvPicPr>
      <xdr:blipFill>
        <a:blip r:embed="rId17"/>
        <a:stretch>
          <a:fillRect/>
        </a:stretch>
      </xdr:blipFill>
      <xdr:spPr>
        <a:xfrm>
          <a:off x="0" y="0"/>
          <a:ext cx="7143750" cy="5229225"/>
        </a:xfrm>
        <a:prstGeom prst="rect">
          <a:avLst/>
        </a:prstGeom>
      </xdr:spPr>
    </xdr:pic>
  </etc:cellImage>
  <etc:cellImage>
    <xdr:pic>
      <xdr:nvPicPr>
        <xdr:cNvPr id="5" name="ID_7D077D75181B436BAE6A280D6CD85B12" descr="净水器"/>
        <xdr:cNvPicPr/>
      </xdr:nvPicPr>
      <xdr:blipFill>
        <a:blip r:embed="rId18"/>
        <a:stretch>
          <a:fillRect/>
        </a:stretch>
      </xdr:blipFill>
      <xdr:spPr>
        <a:xfrm>
          <a:off x="0" y="0"/>
          <a:ext cx="5962650" cy="4657725"/>
        </a:xfrm>
        <a:prstGeom prst="rect">
          <a:avLst/>
        </a:prstGeom>
      </xdr:spPr>
    </xdr:pic>
  </etc:cellImage>
  <etc:cellImage>
    <xdr:pic>
      <xdr:nvPicPr>
        <xdr:cNvPr id="4" name="ID_D1B5800D1BA549088064948B26DCAC35" descr="双头电磁炉"/>
        <xdr:cNvPicPr/>
      </xdr:nvPicPr>
      <xdr:blipFill>
        <a:blip r:embed="rId19"/>
        <a:stretch>
          <a:fillRect/>
        </a:stretch>
      </xdr:blipFill>
      <xdr:spPr>
        <a:xfrm>
          <a:off x="0" y="0"/>
          <a:ext cx="7143750" cy="9525000"/>
        </a:xfrm>
        <a:prstGeom prst="rect">
          <a:avLst/>
        </a:prstGeom>
      </xdr:spPr>
    </xdr:pic>
  </etc:cellImage>
  <etc:cellImage>
    <xdr:pic>
      <xdr:nvPicPr>
        <xdr:cNvPr id="3" name="ID_0D23749CA8634393969559B69D982B69" descr="微波炉"/>
        <xdr:cNvPicPr/>
      </xdr:nvPicPr>
      <xdr:blipFill>
        <a:blip r:embed="rId20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  <etc:cellImage>
    <xdr:pic>
      <xdr:nvPicPr>
        <xdr:cNvPr id="2" name="ID_EB51F9F0D6AB4F439C4A92F498ABD5D7" descr="理发柜"/>
        <xdr:cNvPicPr/>
      </xdr:nvPicPr>
      <xdr:blipFill>
        <a:blip r:embed="rId21"/>
        <a:stretch>
          <a:fillRect/>
        </a:stretch>
      </xdr:blipFill>
      <xdr:spPr>
        <a:xfrm>
          <a:off x="0" y="0"/>
          <a:ext cx="7143750" cy="9525000"/>
        </a:xfrm>
        <a:prstGeom prst="rect">
          <a:avLst/>
        </a:prstGeom>
      </xdr:spPr>
    </xdr:pic>
  </etc:cellImage>
  <etc:cellImage>
    <xdr:pic>
      <xdr:nvPicPr>
        <xdr:cNvPr id="10" name="ID_2C039901A211447BBFE6D21DCD110760" descr="衣架"/>
        <xdr:cNvPicPr/>
      </xdr:nvPicPr>
      <xdr:blipFill>
        <a:blip r:embed="rId22"/>
        <a:stretch>
          <a:fillRect/>
        </a:stretch>
      </xdr:blipFill>
      <xdr:spPr>
        <a:xfrm>
          <a:off x="0" y="0"/>
          <a:ext cx="8090535" cy="10058400"/>
        </a:xfrm>
        <a:prstGeom prst="rect">
          <a:avLst/>
        </a:prstGeom>
      </xdr:spPr>
    </xdr:pic>
  </etc:cellImage>
  <etc:cellImage>
    <xdr:pic>
      <xdr:nvPicPr>
        <xdr:cNvPr id="24" name="ID_4C4CB7E200354957A3CEDF63D547B04F" descr="衣物洗晒护理用具"/>
        <xdr:cNvPicPr/>
      </xdr:nvPicPr>
      <xdr:blipFill>
        <a:blip r:embed="rId23"/>
        <a:stretch>
          <a:fillRect/>
        </a:stretch>
      </xdr:blipFill>
      <xdr:spPr>
        <a:xfrm>
          <a:off x="0" y="0"/>
          <a:ext cx="10058400" cy="10058400"/>
        </a:xfrm>
        <a:prstGeom prst="rect">
          <a:avLst/>
        </a:prstGeom>
      </xdr:spPr>
    </xdr:pic>
  </etc:cellImage>
  <etc:cellImage>
    <xdr:pic>
      <xdr:nvPicPr>
        <xdr:cNvPr id="25" name="ID_C687C95D5E1644E79B26DFA121484558" descr="晾衣架"/>
        <xdr:cNvPicPr/>
      </xdr:nvPicPr>
      <xdr:blipFill>
        <a:blip r:embed="rId24"/>
        <a:stretch>
          <a:fillRect/>
        </a:stretch>
      </xdr:blipFill>
      <xdr:spPr>
        <a:xfrm>
          <a:off x="0" y="0"/>
          <a:ext cx="10058400" cy="9731375"/>
        </a:xfrm>
        <a:prstGeom prst="rect">
          <a:avLst/>
        </a:prstGeom>
      </xdr:spPr>
    </xdr:pic>
  </etc:cellImage>
  <etc:cellImage>
    <xdr:pic>
      <xdr:nvPicPr>
        <xdr:cNvPr id="32" name="ID_69711CB15DD840DA8F1427E32E6D66C0" descr="工位椅"/>
        <xdr:cNvPicPr/>
      </xdr:nvPicPr>
      <xdr:blipFill>
        <a:blip r:embed="rId25"/>
        <a:stretch>
          <a:fillRect/>
        </a:stretch>
      </xdr:blipFill>
      <xdr:spPr>
        <a:xfrm>
          <a:off x="0" y="0"/>
          <a:ext cx="3190875" cy="3409950"/>
        </a:xfrm>
        <a:prstGeom prst="rect">
          <a:avLst/>
        </a:prstGeom>
      </xdr:spPr>
    </xdr:pic>
  </etc:cellImage>
  <etc:cellImage>
    <xdr:pic>
      <xdr:nvPicPr>
        <xdr:cNvPr id="34" name="ID_E5E77B592380472B8204456F7B0D2655" descr="热水器"/>
        <xdr:cNvPicPr/>
      </xdr:nvPicPr>
      <xdr:blipFill>
        <a:blip r:embed="rId26"/>
        <a:stretch>
          <a:fillRect/>
        </a:stretch>
      </xdr:blipFill>
      <xdr:spPr>
        <a:xfrm>
          <a:off x="0" y="0"/>
          <a:ext cx="6096000" cy="3819525"/>
        </a:xfrm>
        <a:prstGeom prst="rect">
          <a:avLst/>
        </a:prstGeom>
      </xdr:spPr>
    </xdr:pic>
  </etc:cellImage>
  <etc:cellImage>
    <xdr:pic>
      <xdr:nvPicPr>
        <xdr:cNvPr id="35" name="ID_393304F304A34D2F8906E4BEB642166B" descr="饮水机"/>
        <xdr:cNvPicPr/>
      </xdr:nvPicPr>
      <xdr:blipFill>
        <a:blip r:embed="rId27"/>
        <a:stretch>
          <a:fillRect/>
        </a:stretch>
      </xdr:blipFill>
      <xdr:spPr>
        <a:xfrm>
          <a:off x="0" y="0"/>
          <a:ext cx="5715000" cy="7620000"/>
        </a:xfrm>
        <a:prstGeom prst="rect">
          <a:avLst/>
        </a:prstGeom>
      </xdr:spPr>
    </xdr:pic>
  </etc:cellImage>
  <etc:cellImage>
    <xdr:pic>
      <xdr:nvPicPr>
        <xdr:cNvPr id="36" name="ID_5790B3594B8A4303A69DA0A6E4F8564F" descr="洗剪吹镜台"/>
        <xdr:cNvPicPr/>
      </xdr:nvPicPr>
      <xdr:blipFill>
        <a:blip r:embed="rId28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  <etc:cellImage>
    <xdr:pic>
      <xdr:nvPicPr>
        <xdr:cNvPr id="42" name="ID_158E667D9419424E9F839055F6E5F8B0" descr="尼龙围布"/>
        <xdr:cNvPicPr/>
      </xdr:nvPicPr>
      <xdr:blipFill>
        <a:blip r:embed="rId29"/>
        <a:stretch>
          <a:fillRect/>
        </a:stretch>
      </xdr:blipFill>
      <xdr:spPr>
        <a:xfrm>
          <a:off x="0" y="0"/>
          <a:ext cx="7143750" cy="9525000"/>
        </a:xfrm>
        <a:prstGeom prst="rect">
          <a:avLst/>
        </a:prstGeom>
      </xdr:spPr>
    </xdr:pic>
  </etc:cellImage>
  <etc:cellImage>
    <xdr:pic>
      <xdr:nvPicPr>
        <xdr:cNvPr id="43" name="ID_008CE986BF944A39B76EA2FEBD4A019D" descr="手推车"/>
        <xdr:cNvPicPr/>
      </xdr:nvPicPr>
      <xdr:blipFill>
        <a:blip r:embed="rId30"/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</etc:cellImage>
  <etc:cellImage>
    <xdr:pic>
      <xdr:nvPicPr>
        <xdr:cNvPr id="44" name="ID_BB7DEFC460314D67BD669F580BE60406" descr="推子"/>
        <xdr:cNvPicPr/>
      </xdr:nvPicPr>
      <xdr:blipFill>
        <a:blip r:embed="rId31"/>
        <a:stretch>
          <a:fillRect/>
        </a:stretch>
      </xdr:blipFill>
      <xdr:spPr>
        <a:xfrm>
          <a:off x="0" y="0"/>
          <a:ext cx="7143750" cy="9525000"/>
        </a:xfrm>
        <a:prstGeom prst="rect">
          <a:avLst/>
        </a:prstGeom>
      </xdr:spPr>
    </xdr:pic>
  </etc:cellImage>
  <etc:cellImage>
    <xdr:pic>
      <xdr:nvPicPr>
        <xdr:cNvPr id="33" name="ID_DC8189437B8C49F08EAA404D0985194F" descr="石油干洗机"/>
        <xdr:cNvPicPr/>
      </xdr:nvPicPr>
      <xdr:blipFill>
        <a:blip r:embed="rId32"/>
        <a:stretch>
          <a:fillRect/>
        </a:stretch>
      </xdr:blipFill>
      <xdr:spPr>
        <a:xfrm>
          <a:off x="0" y="0"/>
          <a:ext cx="2914650" cy="2981325"/>
        </a:xfrm>
        <a:prstGeom prst="rect">
          <a:avLst/>
        </a:prstGeom>
      </xdr:spPr>
    </xdr:pic>
  </etc:cellImage>
  <etc:cellImage>
    <xdr:pic>
      <xdr:nvPicPr>
        <xdr:cNvPr id="45" name="ID_A06E3EE321E84047AD21AB6BDDCE8158" descr="全自动洗脱机"/>
        <xdr:cNvPicPr/>
      </xdr:nvPicPr>
      <xdr:blipFill>
        <a:blip r:embed="rId33"/>
        <a:stretch>
          <a:fillRect/>
        </a:stretch>
      </xdr:blipFill>
      <xdr:spPr>
        <a:xfrm>
          <a:off x="0" y="0"/>
          <a:ext cx="2752725" cy="3400425"/>
        </a:xfrm>
        <a:prstGeom prst="rect">
          <a:avLst/>
        </a:prstGeom>
      </xdr:spPr>
    </xdr:pic>
  </etc:cellImage>
  <etc:cellImage>
    <xdr:pic>
      <xdr:nvPicPr>
        <xdr:cNvPr id="46" name="ID_E850AAC164DF4CF291E7694381B3697C" descr="自吸风熨烫台"/>
        <xdr:cNvPicPr/>
      </xdr:nvPicPr>
      <xdr:blipFill>
        <a:blip r:embed="rId34"/>
        <a:stretch>
          <a:fillRect/>
        </a:stretch>
      </xdr:blipFill>
      <xdr:spPr>
        <a:xfrm>
          <a:off x="0" y="0"/>
          <a:ext cx="4933950" cy="3952875"/>
        </a:xfrm>
        <a:prstGeom prst="rect">
          <a:avLst/>
        </a:prstGeom>
      </xdr:spPr>
    </xdr:pic>
  </etc:cellImage>
  <etc:cellImage>
    <xdr:pic>
      <xdr:nvPicPr>
        <xdr:cNvPr id="47" name="ID_C66475964C3046F6B6AED7F48360940C" descr="全自动烘干机"/>
        <xdr:cNvPicPr/>
      </xdr:nvPicPr>
      <xdr:blipFill>
        <a:blip r:embed="rId35"/>
        <a:stretch>
          <a:fillRect/>
        </a:stretch>
      </xdr:blipFill>
      <xdr:spPr>
        <a:xfrm>
          <a:off x="0" y="0"/>
          <a:ext cx="3476625" cy="4619625"/>
        </a:xfrm>
        <a:prstGeom prst="rect">
          <a:avLst/>
        </a:prstGeom>
      </xdr:spPr>
    </xdr:pic>
  </etc:cellImage>
  <etc:cellImage>
    <xdr:pic>
      <xdr:nvPicPr>
        <xdr:cNvPr id="48" name="ID_37DD65FD09864143997481385394C637" descr="电加热蒸汽发生机"/>
        <xdr:cNvPicPr/>
      </xdr:nvPicPr>
      <xdr:blipFill>
        <a:blip r:embed="rId36"/>
        <a:stretch>
          <a:fillRect/>
        </a:stretch>
      </xdr:blipFill>
      <xdr:spPr>
        <a:xfrm>
          <a:off x="0" y="0"/>
          <a:ext cx="2857500" cy="4686300"/>
        </a:xfrm>
        <a:prstGeom prst="rect">
          <a:avLst/>
        </a:prstGeom>
      </xdr:spPr>
    </xdr:pic>
  </etc:cellImage>
  <etc:cellImage>
    <xdr:pic>
      <xdr:nvPicPr>
        <xdr:cNvPr id="49" name="ID_D89A03366663424285E1B7C87DBC3408" descr="躺椅"/>
        <xdr:cNvPicPr/>
      </xdr:nvPicPr>
      <xdr:blipFill>
        <a:blip r:embed="rId37"/>
        <a:stretch>
          <a:fillRect/>
        </a:stretch>
      </xdr:blipFill>
      <xdr:spPr>
        <a:xfrm>
          <a:off x="0" y="0"/>
          <a:ext cx="7143750" cy="7620000"/>
        </a:xfrm>
        <a:prstGeom prst="rect">
          <a:avLst/>
        </a:prstGeom>
      </xdr:spPr>
    </xdr:pic>
  </etc:cellImage>
  <etc:cellImage>
    <xdr:pic>
      <xdr:nvPicPr>
        <xdr:cNvPr id="7" name="ID_F0003E126DB640C2BCF2281A5DC6D737" descr="衣物存放柜"/>
        <xdr:cNvPicPr/>
      </xdr:nvPicPr>
      <xdr:blipFill>
        <a:blip r:embed="rId38"/>
        <a:stretch>
          <a:fillRect/>
        </a:stretch>
      </xdr:blipFill>
      <xdr:spPr>
        <a:xfrm>
          <a:off x="0" y="0"/>
          <a:ext cx="6858000" cy="9144000"/>
        </a:xfrm>
        <a:prstGeom prst="rect">
          <a:avLst/>
        </a:prstGeom>
      </xdr:spPr>
    </xdr:pic>
  </etc:cellImage>
  <etc:cellImage>
    <xdr:pic>
      <xdr:nvPicPr>
        <xdr:cNvPr id="9" name="ID_36BA82B9B9F642D4B8151A46F0D2D57C" descr="休息沙发"/>
        <xdr:cNvPicPr/>
      </xdr:nvPicPr>
      <xdr:blipFill>
        <a:blip r:embed="rId39"/>
        <a:stretch>
          <a:fillRect/>
        </a:stretch>
      </xdr:blipFill>
      <xdr:spPr>
        <a:xfrm>
          <a:off x="0" y="0"/>
          <a:ext cx="8229600" cy="85629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<sst xmlns="http://schemas.openxmlformats.org/spreadsheetml/2006/main" count="173" uniqueCount="138">
  <si>
    <t>五小工程采购物资设备清单</t>
  </si>
  <si>
    <t>序号</t>
  </si>
  <si>
    <t>项目类别</t>
  </si>
  <si>
    <t>项目名称</t>
  </si>
  <si>
    <t>图片</t>
  </si>
  <si>
    <t>规格参数</t>
  </si>
  <si>
    <t>单位</t>
  </si>
  <si>
    <t>数量</t>
  </si>
  <si>
    <t>单价</t>
  </si>
  <si>
    <t>金额</t>
  </si>
  <si>
    <t>备注</t>
  </si>
  <si>
    <t>1</t>
  </si>
  <si>
    <t>健身房设备</t>
  </si>
  <si>
    <t>跑步机</t>
  </si>
  <si>
    <t>豪华版单功能
LED护眼屏61CM豪华跑台四种速度快捷键配速1-14KM/H
多维减震
无线蓝牙音响手机互联/记录运动数据
承重280斤
一键智能减脂
免加油科技跑带</t>
  </si>
  <si>
    <t>台</t>
  </si>
  <si>
    <t>报价全部设备均包含配套安装服务事宜，质保1年</t>
  </si>
  <si>
    <t>2</t>
  </si>
  <si>
    <t>史密斯架</t>
  </si>
  <si>
    <t>裸机净重150kg，50*50稳固管材，70kg单组配重，占地面积约0.9平方</t>
  </si>
  <si>
    <t>3</t>
  </si>
  <si>
    <t>动感单车</t>
  </si>
  <si>
    <t>健身车-自发电款，新升级自发电
，全智能调阻
·32挡电动磁控调节
·44斤燃脂级飞轮
·智能APP
·承重150kg.净重55kg
·980*560*1240mm</t>
  </si>
  <si>
    <t>4</t>
  </si>
  <si>
    <t>蝴蝶机</t>
  </si>
  <si>
    <t>产品名称:EM1001蝴蝶扩胸产品尺寸:1440*940*1620
适用场景:商用/家用
产品净重:196KG
配重片重:80KG</t>
  </si>
  <si>
    <t>5</t>
  </si>
  <si>
    <t>高拉背训练器</t>
  </si>
  <si>
    <t>产品名称:EM1013高拉背训练器
产品尺寸:1220*1180*2220
适用场景:商用/家用
水HD583
产品净重:216KG
配重片重:80KG</t>
  </si>
  <si>
    <t>6</t>
  </si>
  <si>
    <t>助力单双杠</t>
  </si>
  <si>
    <t>产品品牌卓牌 018产品尺寸126.5*85*214cm
占地面积126.5*85cm
产品总毛重量约 132kg
配重块70kg</t>
  </si>
  <si>
    <t>7</t>
  </si>
  <si>
    <t>坐式推胸训练器</t>
  </si>
  <si>
    <t>产品名称:EM1003坐式推胸
产品尺寸:1320*1450*1620
适用场景:商用/家用
水H582
产品净重:224KG
配重片重:100KG</t>
  </si>
  <si>
    <t>8</t>
  </si>
  <si>
    <t>椭圆机</t>
  </si>
  <si>
    <t>展开尺寸1230*635*1550
包装尺寸990*280*560
产品毛重31.5kg型号T5
阻力系统8档调节
最大承重110kg
净重28kg</t>
  </si>
  <si>
    <t>9</t>
  </si>
  <si>
    <t>助力引体向上架</t>
  </si>
  <si>
    <t>产品名称:助力引体向架
裸机净重:145KG
单组配重:70KG配重
使用面积:约2平方
主架材质:SPCC钢材产品尺寸:1130*1200*2180MM
占地面积:约0.9平方
主管管材:50*50MM</t>
  </si>
  <si>
    <t>10</t>
  </si>
  <si>
    <t>推胸举肩训练器</t>
  </si>
  <si>
    <t>颜色：黑色
材质：钢50*100椭圆管
尺寸145*80*195CM
配重80KG</t>
  </si>
  <si>
    <t>11</t>
  </si>
  <si>
    <t>套装组合哑铃(8组)</t>
  </si>
  <si>
    <t>三层8对，长114cm宽63cm，高94cm</t>
  </si>
  <si>
    <t>组</t>
  </si>
  <si>
    <t>12</t>
  </si>
  <si>
    <t>组合杠铃</t>
  </si>
  <si>
    <t>规格2.5KG孔径5.1CM直径21CM厚度2.7CM
规格5KG孔径5.1CM直径26CM厚度3.7CM
规格10KG孔径5.1CM直径35.5CM厚度3.7CM
规格15KG孔径5.1CM直径39CM厚度4.2CM
规格20KG孔径5.1CM直径43CM厚度4.7CM
规格25KG孔径5.1CM直径44CM厚度4.7CM</t>
  </si>
  <si>
    <t>13</t>
  </si>
  <si>
    <t>蹬腿机</t>
  </si>
  <si>
    <t>产品工艺:汽车级烤漆工艺
产品净重:140KG
产品承重:1000KG
产品材质:精钢/PU皮革
产品尺寸:2000*1000*7700MM
产品毛重:150KG
产品包装:3件纸箱包装</t>
  </si>
  <si>
    <t>14</t>
  </si>
  <si>
    <t>划船机</t>
  </si>
  <si>
    <t>材质进口原木实木
座椅材质：聚氨酯
水箱材质航天级聚碳酸酯(PC)
净重35KG
整机尺寸2100*560*520mm
包装尺寸
2200*600*620mm
1200*720*600mm折叠包装尺寸
最大水量
21L(建议添加水量18L)
适用人群男女老少皆宜</t>
  </si>
  <si>
    <t>15</t>
  </si>
  <si>
    <t>食堂设备</t>
  </si>
  <si>
    <t>3匹空调</t>
  </si>
  <si>
    <t>产品型号KFR-72LW/N8KS1-1
能效等级1级
制冷量(W)7320(900~9220)
制冷功率 (W) 2010(300-3150)
制热量 (W)9720(900~12350)
制热功率 (W)2970(260-4120)
电辅热输入功率(W)2300（PTC）
能效比(APF)4.43
循环风量(m3/h)1320
室内机噪音dB(A) 22-42-47(静音-高-超强)
室内机机尺寸(mm)417x1824x430
室外机尺寸(mm)890(940)x673x342</t>
  </si>
  <si>
    <t>16</t>
  </si>
  <si>
    <t>大容量电烤箱</t>
  </si>
  <si>
    <t>烤箱温度：0-400°C
控温模式：上下独立控温
容量设计：一层两盘
发热管数：平行发热管
定时功能：99分钟定时
操作面板：智能触控面板</t>
  </si>
  <si>
    <t>个</t>
  </si>
  <si>
    <t>17</t>
  </si>
  <si>
    <t>保温饭台</t>
  </si>
  <si>
    <t>整机尺寸(CM)
115*68*80cm
份数盆8个1/2盆
餐盘尺寸：8个32*26</t>
  </si>
  <si>
    <t>18</t>
  </si>
  <si>
    <t>净水器</t>
  </si>
  <si>
    <t>产品型号:MRC1975B-1000G
产品尺寸:：460*132*420(长*宽*高mm)
包装箱尺寸：540*290*520(长*宽*高mm)
水效等级:一级
额定总净水量:反渗透出水5000L活性炭出水5000L
出水模式:双出水
制水速度:反渗透出水2.2L/min
活性炭出水2.2L/min
适应水质:市政自来水</t>
  </si>
  <si>
    <t>19</t>
  </si>
  <si>
    <t>双头电磁灶</t>
  </si>
  <si>
    <t xml:space="preserve">颜色：黑色
总功率3500W
单边功率2200W+2200W
配置：左右电磁炉
智能：智能云食谱
机身尺寸:606*371*46mm
</t>
  </si>
  <si>
    <t>20</t>
  </si>
  <si>
    <t>微波炉</t>
  </si>
  <si>
    <t>开门方式：手拉式-下拉
额定输入功率：1250W
烧烤功率：850W
额定电压/频率：220V~50Hz
产品容积：20L
微波输出功率：800W
外形尺寸(宽x深x高)：459x392x286mm
炉腔尺寸(宽x深x高)：315x310x181mm</t>
  </si>
  <si>
    <t>21</t>
  </si>
  <si>
    <t>洗衣房</t>
  </si>
  <si>
    <t>石油干洗机</t>
  </si>
  <si>
    <t>装衣容量:8 kg
储液容量:210 L
滚筒尺寸：636*330mm 
电压：220 V
电机功率:1.5 kw
液泵功率:0.37*2 
总功率:2.5 
尺寸:1580*920*1730mm
整机重量:400kg</t>
  </si>
  <si>
    <t>22</t>
  </si>
  <si>
    <t>全自动洗脱机</t>
  </si>
  <si>
    <t xml:space="preserve">洗涤容量:15 KG 
滚笼直径: 700 (MM)
滚笼:400 (MM) 
滚笼转速洗涤脱水:45/810 (r/min) 
额定电压:220/380 V
电机功率:1.5 KW
变频器型号:BT40S1.5KWT 
冷水进口:3/4" 英寸
蒸汽进口:3/4" 英寸
皂液进口:3/4" 英寸
蒸汽压力:0.3-0.5 Mpa
空气压力:0.45-0.6 Mpa
尺寸:1000 *1100*1600MM
整机重量：650KG
</t>
  </si>
  <si>
    <t>23</t>
  </si>
  <si>
    <t>全自动烘干机</t>
  </si>
  <si>
    <t xml:space="preserve">干衣容量：20Kg 
滚筒直径：750 mm
滚笼深度670mm
主电机功率：0.55 kw
风机功率0.55 kw
电热功率9/14 
总功率10/15.1 
额定电压220/380 
排风口径：160 mm 
尺寸840 *1150*1560mm
整机重量：350Kg </t>
  </si>
  <si>
    <t>24</t>
  </si>
  <si>
    <t>自吸风熨烫台</t>
  </si>
  <si>
    <t xml:space="preserve">尺寸：1400*750 mm 
电源：380/220 V 
电机功率：0.37 Kw 
自吸风压力：Pa &gt;150 
噪音：Db(A) &lt;68 
整机重量：40Kg </t>
  </si>
  <si>
    <t>25</t>
  </si>
  <si>
    <t>电加热蒸汽发生器</t>
  </si>
  <si>
    <t xml:space="preserve">电热功率 :3 kw 
工作电压 :220V
最高工作压力 :0.45 Mpa
水容积 :4.5L
蒸发量 :4 kg/h
净重量 :32 kg 
外形尺寸 :540*380*880mm 
</t>
  </si>
  <si>
    <t>26</t>
  </si>
  <si>
    <t>木质衣架</t>
  </si>
  <si>
    <t>优选天然实木，手工打磨，光滑无毛刺，长44.5cm，厚约1.2cm</t>
  </si>
  <si>
    <t>把</t>
  </si>
  <si>
    <t>27</t>
  </si>
  <si>
    <t>衣物输送线电动挂衣架</t>
  </si>
  <si>
    <t>点数210点，净长度217cm，高度80cm，挂衣预备长度277cm，挂衣预备宽度140cm。</t>
  </si>
  <si>
    <t>28</t>
  </si>
  <si>
    <t>衣物防尘袋</t>
  </si>
  <si>
    <t>防水防尘，耐磨耐用，清新无味，节省空间，加厚全新料60*120cm</t>
  </si>
  <si>
    <t>29</t>
  </si>
  <si>
    <t>理发室</t>
  </si>
  <si>
    <t>理发柜</t>
  </si>
  <si>
    <t>顶层置物空间，吹风机防置，实木烤漆，静音阻尼，大容量抽屉，多层抽屉。</t>
  </si>
  <si>
    <t>30</t>
  </si>
  <si>
    <t>热水器</t>
  </si>
  <si>
    <t>3300W变频节能，60L,一级能效，金刚无缝胆，5.5倍增容，健康抑菌</t>
  </si>
  <si>
    <t>31</t>
  </si>
  <si>
    <t>饮水茶吧机</t>
  </si>
  <si>
    <t>产品类型：美的立式饮水差吧机，产品型号D36,款式：立式，颜色：白色 额定功率电压：495W/220V,电源线长度：1米，产品尺寸：304*296*848mm 净重/毛重：5.1kg/6.4kg</t>
  </si>
  <si>
    <t>32</t>
  </si>
  <si>
    <t>衣物存放柜</t>
  </si>
  <si>
    <t>三层十二门，高180cm深40cm，长160cm，环保板材，高光柜门，稳固承重，简易安装</t>
  </si>
  <si>
    <t>33</t>
  </si>
  <si>
    <t>洗剪吹镜台</t>
  </si>
  <si>
    <t>单面银色一人位，长100cm宽35cm高100cm</t>
  </si>
  <si>
    <t>34</t>
  </si>
  <si>
    <t>工位椅</t>
  </si>
  <si>
    <t>加厚靠背，舒适扶手，柔软坐垫，升降气杠，稳固底盘，承重踏脚</t>
  </si>
  <si>
    <t>35</t>
  </si>
  <si>
    <t>躺椅</t>
  </si>
  <si>
    <t>陶瓷头盆，密度海绵，防水皮革</t>
  </si>
  <si>
    <t>36</t>
  </si>
  <si>
    <t>休息沙发</t>
  </si>
  <si>
    <t>等候沙发，精简实用，加厚海绵填充，符合人体工学设计久坐不累，防水皮U,容易清洁，分散体压。</t>
  </si>
  <si>
    <t>37</t>
  </si>
  <si>
    <t>尼龙围布</t>
  </si>
  <si>
    <t>轻薄透气款128美发围布，面料100%优质涤纶，重量0.17kg单件，长度165cm*宽度140cm，领口52cm</t>
  </si>
  <si>
    <t>38</t>
  </si>
  <si>
    <t>手推车</t>
  </si>
  <si>
    <t xml:space="preserve">承重/层：11公斤。长度：50.5厘米。宽度：30厘米。高度：83厘米。最大可承重：33公斤。
高度：83厘米。长度：50.5厘米。承重/层：11公斤。最大可承重：33公斤。宽度：30厘米。
</t>
  </si>
  <si>
    <t>39</t>
  </si>
  <si>
    <t>推子</t>
  </si>
  <si>
    <t>180分钟长续航，智能LED提示，全身水洗，陶瓷刀口舒适顺滑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</si>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</sst>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b/>
      <sz val="22"/>
      <color rgb="FF000000"/>
      <name val="宋体"/>
      <charset val="204"/>
    </font>
    <font>
      <b/>
      <sz val="11"/>
      <color rgb="FF000000"/>
      <name val="宋体"/>
      <charset val="204"/>
    </font>
    <font>
      <sz val="11"/>
      <color rgb="FF000000"/>
      <name val="宋体"/>
      <charset val="204"/>
    </font>
    <font>
      <sz val="11"/>
      <name val="宋体"/>
      <charset val="134"/>
    </font>
    <font>
      <sz val="11"/>
      <color rgb="FF000000"/>
      <name val="宋体"/>
      <charset val="134"/>
    </font>
    <font>
      <sz val="11"/>
      <name val="宋体"/>
      <charset val="20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4" applyNumberFormat="0" applyAlignment="0" applyProtection="0">
      <alignment vertical="center"/>
    </xf>
    <xf numFmtId="0" fontId="16" fillId="5" borderId="15" applyNumberFormat="0" applyAlignment="0" applyProtection="0">
      <alignment vertical="center"/>
    </xf>
    <xf numFmtId="0" fontId="17" fillId="5" borderId="14" applyNumberFormat="0" applyAlignment="0" applyProtection="0">
      <alignment vertical="center"/>
    </xf>
    <xf numFmtId="0" fontId="18" fillId="6" borderId="16" applyNumberFormat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textRotation="255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9" Type="http://schemas.openxmlformats.org/officeDocument/2006/relationships/image" Target="media/image39.jpeg"/><Relationship Id="rId38" Type="http://schemas.openxmlformats.org/officeDocument/2006/relationships/image" Target="media/image38.jpeg"/><Relationship Id="rId37" Type="http://schemas.openxmlformats.org/officeDocument/2006/relationships/image" Target="media/image37.jpeg"/><Relationship Id="rId36" Type="http://schemas.openxmlformats.org/officeDocument/2006/relationships/image" Target="media/image36.jpeg"/><Relationship Id="rId35" Type="http://schemas.openxmlformats.org/officeDocument/2006/relationships/image" Target="media/image35.jpeg"/><Relationship Id="rId34" Type="http://schemas.openxmlformats.org/officeDocument/2006/relationships/image" Target="media/image34.jpeg"/><Relationship Id="rId33" Type="http://schemas.openxmlformats.org/officeDocument/2006/relationships/image" Target="media/image33.jpeg"/><Relationship Id="rId32" Type="http://schemas.openxmlformats.org/officeDocument/2006/relationships/image" Target="media/image32.jpeg"/><Relationship Id="rId31" Type="http://schemas.openxmlformats.org/officeDocument/2006/relationships/image" Target="media/image31.jpeg"/><Relationship Id="rId30" Type="http://schemas.openxmlformats.org/officeDocument/2006/relationships/image" Target="media/image30.jpeg"/><Relationship Id="rId3" Type="http://schemas.openxmlformats.org/officeDocument/2006/relationships/image" Target="media/image3.jpe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2"/>
  <sheetViews>
    <sheetView tabSelected="1" workbookViewId="0">
      <selection activeCell="F34" sqref="F34"/>
    </sheetView>
  </sheetViews>
  <sheetFormatPr defaultColWidth="20.75" defaultRowHeight="13.5"/>
  <cols>
    <col min="1" max="1" width="4.375" style="3" customWidth="1"/>
    <col min="2" max="2" width="6.75" style="3" customWidth="1"/>
    <col min="3" max="4" width="19.375" style="3" customWidth="1"/>
    <col min="5" max="5" width="21.5" style="3" customWidth="1"/>
    <col min="6" max="6" width="4.375" style="3" customWidth="1"/>
    <col min="7" max="7" width="5.375" style="3" customWidth="1"/>
    <col min="8" max="8" width="6.75" style="3" customWidth="1"/>
    <col min="9" max="9" width="7.375" style="3" customWidth="1"/>
    <col min="10" max="10" width="20.75" style="5" customWidth="1"/>
    <col min="11" max="16384" width="20.75" style="3" customWidth="1"/>
  </cols>
  <sheetData>
    <row r="1" s="1" customFormat="1" ht="35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28"/>
    </row>
    <row r="2" s="2" customFormat="1" ht="36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29" t="s">
        <v>10</v>
      </c>
    </row>
    <row r="3" s="3" customFormat="1" ht="60" customHeight="1" spans="1:10">
      <c r="A3" s="8" t="s">
        <v>11</v>
      </c>
      <c r="B3" s="8" t="s">
        <v>12</v>
      </c>
      <c r="C3" s="9" t="s">
        <v>13</v>
      </c>
      <c r="D3" s="9" t="str">
        <f>_xlfn.DISPIMG("ID_DA6F59B9C58E4CE89842B9CA6D2AF3EE",1)</f>
        <v>=DISPIMG("ID_DA6F59B9C58E4CE89842B9CA6D2AF3EE",1)</v>
      </c>
      <c r="E3" s="9" t="s">
        <v>14</v>
      </c>
      <c r="F3" s="9" t="s">
        <v>15</v>
      </c>
      <c r="G3" s="10">
        <v>1</v>
      </c>
      <c r="H3" s="8"/>
      <c r="I3" s="23"/>
      <c r="J3" s="30" t="s">
        <v>16</v>
      </c>
    </row>
    <row r="4" s="3" customFormat="1" ht="60" customHeight="1" spans="1:10">
      <c r="A4" s="8" t="s">
        <v>17</v>
      </c>
      <c r="B4" s="8"/>
      <c r="C4" s="9" t="s">
        <v>18</v>
      </c>
      <c r="D4" s="9" t="str">
        <f>_xlfn.DISPIMG("ID_C7D353A59DDD4F4194F26031C2B8592F",1)</f>
        <v>=DISPIMG("ID_C7D353A59DDD4F4194F26031C2B8592F",1)</v>
      </c>
      <c r="E4" s="9" t="s">
        <v>19</v>
      </c>
      <c r="F4" s="9" t="s">
        <v>15</v>
      </c>
      <c r="G4" s="10">
        <v>1</v>
      </c>
      <c r="H4" s="8"/>
      <c r="I4" s="23"/>
      <c r="J4" s="30"/>
    </row>
    <row r="5" s="3" customFormat="1" ht="60" customHeight="1" spans="1:10">
      <c r="A5" s="8" t="s">
        <v>20</v>
      </c>
      <c r="B5" s="8"/>
      <c r="C5" s="9" t="s">
        <v>21</v>
      </c>
      <c r="D5" s="9" t="str">
        <f>_xlfn.DISPIMG("ID_2AD4BC7E4D304168AB62B30FFC7E2066",1)</f>
        <v>=DISPIMG("ID_2AD4BC7E4D304168AB62B30FFC7E2066",1)</v>
      </c>
      <c r="E5" s="9" t="s">
        <v>22</v>
      </c>
      <c r="F5" s="9" t="s">
        <v>15</v>
      </c>
      <c r="G5" s="10">
        <v>1</v>
      </c>
      <c r="H5" s="8"/>
      <c r="I5" s="23"/>
      <c r="J5" s="30"/>
    </row>
    <row r="6" s="3" customFormat="1" ht="60" customHeight="1" spans="1:10">
      <c r="A6" s="8" t="s">
        <v>23</v>
      </c>
      <c r="B6" s="8"/>
      <c r="C6" s="9" t="s">
        <v>24</v>
      </c>
      <c r="D6" s="9" t="str">
        <f>_xlfn.DISPIMG("ID_1BACB8FEE8E547149AA6D17728D0A39D",1)</f>
        <v>=DISPIMG("ID_1BACB8FEE8E547149AA6D17728D0A39D",1)</v>
      </c>
      <c r="E6" s="9" t="s">
        <v>25</v>
      </c>
      <c r="F6" s="9" t="s">
        <v>15</v>
      </c>
      <c r="G6" s="10">
        <v>1</v>
      </c>
      <c r="H6" s="8"/>
      <c r="I6" s="23"/>
      <c r="J6" s="30"/>
    </row>
    <row r="7" s="3" customFormat="1" ht="60" customHeight="1" spans="1:10">
      <c r="A7" s="8" t="s">
        <v>26</v>
      </c>
      <c r="B7" s="8"/>
      <c r="C7" s="9" t="s">
        <v>27</v>
      </c>
      <c r="D7" s="9" t="str">
        <f>_xlfn.DISPIMG("ID_2CF51AEC97524A1C8BE2E0120F15F5ED",1)</f>
        <v>=DISPIMG("ID_2CF51AEC97524A1C8BE2E0120F15F5ED",1)</v>
      </c>
      <c r="E7" s="9" t="s">
        <v>28</v>
      </c>
      <c r="F7" s="9" t="s">
        <v>15</v>
      </c>
      <c r="G7" s="10">
        <v>1</v>
      </c>
      <c r="H7" s="8"/>
      <c r="I7" s="23"/>
      <c r="J7" s="30"/>
    </row>
    <row r="8" s="3" customFormat="1" ht="60" customHeight="1" spans="1:10">
      <c r="A8" s="8" t="s">
        <v>29</v>
      </c>
      <c r="B8" s="8"/>
      <c r="C8" s="9" t="s">
        <v>30</v>
      </c>
      <c r="D8" s="9" t="str">
        <f>_xlfn.DISPIMG("ID_EEDEFF14D2D546649DC7C417C2189B53",1)</f>
        <v>=DISPIMG("ID_EEDEFF14D2D546649DC7C417C2189B53",1)</v>
      </c>
      <c r="E8" s="9" t="s">
        <v>31</v>
      </c>
      <c r="F8" s="9" t="s">
        <v>15</v>
      </c>
      <c r="G8" s="10">
        <v>1</v>
      </c>
      <c r="H8" s="8"/>
      <c r="I8" s="23"/>
      <c r="J8" s="30"/>
    </row>
    <row r="9" s="3" customFormat="1" ht="60" customHeight="1" spans="1:10">
      <c r="A9" s="8" t="s">
        <v>32</v>
      </c>
      <c r="B9" s="8"/>
      <c r="C9" s="11" t="s">
        <v>33</v>
      </c>
      <c r="D9" s="11" t="str">
        <f>_xlfn.DISPIMG("ID_A0F156D268ED467FBCF92A0FA1357828",1)</f>
        <v>=DISPIMG("ID_A0F156D268ED467FBCF92A0FA1357828",1)</v>
      </c>
      <c r="E9" s="11" t="s">
        <v>34</v>
      </c>
      <c r="F9" s="9" t="s">
        <v>15</v>
      </c>
      <c r="G9" s="10">
        <v>1</v>
      </c>
      <c r="H9" s="8"/>
      <c r="I9" s="23"/>
      <c r="J9" s="30"/>
    </row>
    <row r="10" s="3" customFormat="1" ht="60" customHeight="1" spans="1:10">
      <c r="A10" s="8" t="s">
        <v>35</v>
      </c>
      <c r="B10" s="8"/>
      <c r="C10" s="9" t="s">
        <v>36</v>
      </c>
      <c r="D10" s="9" t="str">
        <f>_xlfn.DISPIMG("ID_D23350B14F8243419EE80348E8AD94D2",1)</f>
        <v>=DISPIMG("ID_D23350B14F8243419EE80348E8AD94D2",1)</v>
      </c>
      <c r="E10" s="9" t="s">
        <v>37</v>
      </c>
      <c r="F10" s="9" t="s">
        <v>15</v>
      </c>
      <c r="G10" s="10">
        <v>1</v>
      </c>
      <c r="H10" s="8"/>
      <c r="I10" s="23"/>
      <c r="J10" s="30"/>
    </row>
    <row r="11" s="3" customFormat="1" ht="60" customHeight="1" spans="1:10">
      <c r="A11" s="8" t="s">
        <v>38</v>
      </c>
      <c r="B11" s="8"/>
      <c r="C11" s="9" t="s">
        <v>39</v>
      </c>
      <c r="D11" s="9" t="str">
        <f>_xlfn.DISPIMG("ID_C448E112FD6644EA867E30DB315049FC",1)</f>
        <v>=DISPIMG("ID_C448E112FD6644EA867E30DB315049FC",1)</v>
      </c>
      <c r="E11" s="9" t="s">
        <v>40</v>
      </c>
      <c r="F11" s="9" t="s">
        <v>15</v>
      </c>
      <c r="G11" s="10">
        <v>1</v>
      </c>
      <c r="H11" s="8"/>
      <c r="I11" s="23"/>
      <c r="J11" s="30"/>
    </row>
    <row r="12" s="3" customFormat="1" ht="60" customHeight="1" spans="1:10">
      <c r="A12" s="8" t="s">
        <v>41</v>
      </c>
      <c r="B12" s="8"/>
      <c r="C12" s="9" t="s">
        <v>42</v>
      </c>
      <c r="D12" s="9" t="str">
        <f>_xlfn.DISPIMG("ID_0ADEE62BC11F492AB5AD72D342EC2434",1)</f>
        <v>=DISPIMG("ID_0ADEE62BC11F492AB5AD72D342EC2434",1)</v>
      </c>
      <c r="E12" s="9" t="s">
        <v>43</v>
      </c>
      <c r="F12" s="9" t="s">
        <v>15</v>
      </c>
      <c r="G12" s="10">
        <v>1</v>
      </c>
      <c r="H12" s="8"/>
      <c r="I12" s="23"/>
      <c r="J12" s="30"/>
    </row>
    <row r="13" s="3" customFormat="1" ht="60" customHeight="1" spans="1:10">
      <c r="A13" s="8" t="s">
        <v>44</v>
      </c>
      <c r="B13" s="8"/>
      <c r="C13" s="9" t="s">
        <v>45</v>
      </c>
      <c r="D13" s="9" t="str">
        <f>_xlfn.DISPIMG("ID_E7E66A735A5C474CB2469598F9C50412",1)</f>
        <v>=DISPIMG("ID_E7E66A735A5C474CB2469598F9C50412",1)</v>
      </c>
      <c r="E13" s="9" t="s">
        <v>46</v>
      </c>
      <c r="F13" s="9" t="s">
        <v>47</v>
      </c>
      <c r="G13" s="10">
        <v>1</v>
      </c>
      <c r="H13" s="8"/>
      <c r="I13" s="23"/>
      <c r="J13" s="30"/>
    </row>
    <row r="14" s="3" customFormat="1" ht="60" customHeight="1" spans="1:10">
      <c r="A14" s="8" t="s">
        <v>48</v>
      </c>
      <c r="B14" s="8"/>
      <c r="C14" s="9" t="s">
        <v>49</v>
      </c>
      <c r="D14" s="9" t="str">
        <f>_xlfn.DISPIMG("ID_BD8BC5B48E93488E9A0CD1ED5646EAB0",1)</f>
        <v>=DISPIMG("ID_BD8BC5B48E93488E9A0CD1ED5646EAB0",1)</v>
      </c>
      <c r="E14" s="9" t="s">
        <v>50</v>
      </c>
      <c r="F14" s="9" t="s">
        <v>47</v>
      </c>
      <c r="G14" s="10">
        <v>1</v>
      </c>
      <c r="H14" s="8"/>
      <c r="I14" s="23"/>
      <c r="J14" s="30"/>
    </row>
    <row r="15" s="3" customFormat="1" ht="60" customHeight="1" spans="1:10">
      <c r="A15" s="8" t="s">
        <v>51</v>
      </c>
      <c r="B15" s="8"/>
      <c r="C15" s="9" t="s">
        <v>52</v>
      </c>
      <c r="D15" s="9" t="str">
        <f>_xlfn.DISPIMG("ID_CD4512FC07D24E12AB500E1A9E8F4E71",1)</f>
        <v>=DISPIMG("ID_CD4512FC07D24E12AB500E1A9E8F4E71",1)</v>
      </c>
      <c r="E15" s="9" t="s">
        <v>53</v>
      </c>
      <c r="F15" s="9" t="s">
        <v>15</v>
      </c>
      <c r="G15" s="10">
        <v>1</v>
      </c>
      <c r="H15" s="8"/>
      <c r="I15" s="23"/>
      <c r="J15" s="30"/>
    </row>
    <row r="16" s="3" customFormat="1" ht="60" customHeight="1" spans="1:10">
      <c r="A16" s="8" t="s">
        <v>54</v>
      </c>
      <c r="B16" s="8"/>
      <c r="C16" s="9" t="s">
        <v>55</v>
      </c>
      <c r="D16" s="9" t="str">
        <f>_xlfn.DISPIMG("ID_A3FA13569BCA4372B7B514AB990DE775",1)</f>
        <v>=DISPIMG("ID_A3FA13569BCA4372B7B514AB990DE775",1)</v>
      </c>
      <c r="E16" s="9" t="s">
        <v>56</v>
      </c>
      <c r="F16" s="9" t="s">
        <v>15</v>
      </c>
      <c r="G16" s="10">
        <v>1</v>
      </c>
      <c r="H16" s="8"/>
      <c r="I16" s="23"/>
      <c r="J16" s="30"/>
    </row>
    <row r="17" s="3" customFormat="1" ht="60" customHeight="1" spans="1:10">
      <c r="A17" s="8" t="s">
        <v>57</v>
      </c>
      <c r="B17" s="12" t="s">
        <v>58</v>
      </c>
      <c r="C17" s="9" t="s">
        <v>59</v>
      </c>
      <c r="D17" s="9" t="str">
        <f>_xlfn.DISPIMG("ID_494AD056FAB545FD8FA5AE9626B3415A",1)</f>
        <v>=DISPIMG("ID_494AD056FAB545FD8FA5AE9626B3415A",1)</v>
      </c>
      <c r="E17" s="9" t="s">
        <v>60</v>
      </c>
      <c r="F17" s="9" t="s">
        <v>15</v>
      </c>
      <c r="G17" s="10">
        <v>1</v>
      </c>
      <c r="H17" s="8"/>
      <c r="I17" s="23"/>
      <c r="J17" s="30"/>
    </row>
    <row r="18" s="3" customFormat="1" ht="60" customHeight="1" spans="1:10">
      <c r="A18" s="8" t="s">
        <v>61</v>
      </c>
      <c r="B18" s="13"/>
      <c r="C18" s="9" t="s">
        <v>62</v>
      </c>
      <c r="D18" s="9" t="str">
        <f>_xlfn.DISPIMG("ID_02B22CBD597A49B2B6AE05664CDA388A",1)</f>
        <v>=DISPIMG("ID_02B22CBD597A49B2B6AE05664CDA388A",1)</v>
      </c>
      <c r="E18" s="9" t="s">
        <v>63</v>
      </c>
      <c r="F18" s="9" t="s">
        <v>64</v>
      </c>
      <c r="G18" s="10">
        <v>1</v>
      </c>
      <c r="H18" s="8"/>
      <c r="I18" s="23"/>
      <c r="J18" s="30"/>
    </row>
    <row r="19" s="3" customFormat="1" ht="60" customHeight="1" spans="1:10">
      <c r="A19" s="8" t="s">
        <v>65</v>
      </c>
      <c r="B19" s="13"/>
      <c r="C19" s="9" t="s">
        <v>66</v>
      </c>
      <c r="D19" s="9" t="str">
        <f>_xlfn.DISPIMG("ID_6FF778251B1342B196BC6AFEAECE9639",1)</f>
        <v>=DISPIMG("ID_6FF778251B1342B196BC6AFEAECE9639",1)</v>
      </c>
      <c r="E19" s="9" t="s">
        <v>67</v>
      </c>
      <c r="F19" s="9" t="s">
        <v>64</v>
      </c>
      <c r="G19" s="10">
        <v>1</v>
      </c>
      <c r="H19" s="8"/>
      <c r="I19" s="23"/>
      <c r="J19" s="30"/>
    </row>
    <row r="20" s="3" customFormat="1" ht="60" customHeight="1" spans="1:10">
      <c r="A20" s="8" t="s">
        <v>68</v>
      </c>
      <c r="B20" s="13"/>
      <c r="C20" s="9" t="s">
        <v>69</v>
      </c>
      <c r="D20" s="9" t="str">
        <f>_xlfn.DISPIMG("ID_7D077D75181B436BAE6A280D6CD85B12",1)</f>
        <v>=DISPIMG("ID_7D077D75181B436BAE6A280D6CD85B12",1)</v>
      </c>
      <c r="E20" s="9" t="s">
        <v>70</v>
      </c>
      <c r="F20" s="9" t="s">
        <v>64</v>
      </c>
      <c r="G20" s="10">
        <v>1</v>
      </c>
      <c r="H20" s="8"/>
      <c r="I20" s="23"/>
      <c r="J20" s="30"/>
    </row>
    <row r="21" s="3" customFormat="1" ht="60" customHeight="1" spans="1:10">
      <c r="A21" s="8" t="s">
        <v>71</v>
      </c>
      <c r="B21" s="13"/>
      <c r="C21" s="9" t="s">
        <v>72</v>
      </c>
      <c r="D21" s="9" t="str">
        <f>_xlfn.DISPIMG("ID_D1B5800D1BA549088064948B26DCAC35",1)</f>
        <v>=DISPIMG("ID_D1B5800D1BA549088064948B26DCAC35",1)</v>
      </c>
      <c r="E21" s="9" t="s">
        <v>73</v>
      </c>
      <c r="F21" s="9" t="s">
        <v>64</v>
      </c>
      <c r="G21" s="14">
        <v>1</v>
      </c>
      <c r="H21" s="8"/>
      <c r="I21" s="23"/>
      <c r="J21" s="30"/>
    </row>
    <row r="22" s="3" customFormat="1" ht="60" customHeight="1" spans="1:10">
      <c r="A22" s="8" t="s">
        <v>74</v>
      </c>
      <c r="B22" s="15"/>
      <c r="C22" s="9" t="s">
        <v>75</v>
      </c>
      <c r="D22" s="9" t="str">
        <f>_xlfn.DISPIMG("ID_0D23749CA8634393969559B69D982B69",1)</f>
        <v>=DISPIMG("ID_0D23749CA8634393969559B69D982B69",1)</v>
      </c>
      <c r="E22" s="9" t="s">
        <v>76</v>
      </c>
      <c r="F22" s="9" t="s">
        <v>64</v>
      </c>
      <c r="G22" s="10">
        <v>1</v>
      </c>
      <c r="H22" s="8"/>
      <c r="I22" s="23"/>
      <c r="J22" s="30"/>
    </row>
    <row r="23" s="4" customFormat="1" ht="60" customHeight="1" spans="1:10">
      <c r="A23" s="8" t="s">
        <v>77</v>
      </c>
      <c r="B23" s="16" t="s">
        <v>78</v>
      </c>
      <c r="C23" s="17" t="s">
        <v>79</v>
      </c>
      <c r="D23" s="9" t="str">
        <f>_xlfn.DISPIMG("ID_DC8189437B8C49F08EAA404D0985194F",1)</f>
        <v>=DISPIMG("ID_DC8189437B8C49F08EAA404D0985194F",1)</v>
      </c>
      <c r="E23" s="9" t="s">
        <v>80</v>
      </c>
      <c r="F23" s="9" t="s">
        <v>15</v>
      </c>
      <c r="G23" s="10">
        <v>1</v>
      </c>
      <c r="H23" s="8"/>
      <c r="I23" s="23"/>
      <c r="J23" s="31"/>
    </row>
    <row r="24" s="4" customFormat="1" ht="60" customHeight="1" spans="1:10">
      <c r="A24" s="8" t="s">
        <v>81</v>
      </c>
      <c r="B24" s="16"/>
      <c r="C24" s="17" t="s">
        <v>82</v>
      </c>
      <c r="D24" s="9" t="str">
        <f>_xlfn.DISPIMG("ID_A06E3EE321E84047AD21AB6BDDCE8158",1)</f>
        <v>=DISPIMG("ID_A06E3EE321E84047AD21AB6BDDCE8158",1)</v>
      </c>
      <c r="E24" s="9" t="s">
        <v>83</v>
      </c>
      <c r="F24" s="9" t="s">
        <v>15</v>
      </c>
      <c r="G24" s="10">
        <v>1</v>
      </c>
      <c r="H24" s="8"/>
      <c r="I24" s="23"/>
      <c r="J24" s="31"/>
    </row>
    <row r="25" s="4" customFormat="1" ht="60" customHeight="1" spans="1:10">
      <c r="A25" s="8" t="s">
        <v>84</v>
      </c>
      <c r="B25" s="16"/>
      <c r="C25" s="17" t="s">
        <v>85</v>
      </c>
      <c r="D25" s="9" t="str">
        <f>_xlfn.DISPIMG("ID_C66475964C3046F6B6AED7F48360940C",1)</f>
        <v>=DISPIMG("ID_C66475964C3046F6B6AED7F48360940C",1)</v>
      </c>
      <c r="E25" s="9" t="s">
        <v>86</v>
      </c>
      <c r="F25" s="9" t="s">
        <v>15</v>
      </c>
      <c r="G25" s="10">
        <v>1</v>
      </c>
      <c r="H25" s="8"/>
      <c r="I25" s="23"/>
      <c r="J25" s="31"/>
    </row>
    <row r="26" s="4" customFormat="1" ht="60" customHeight="1" spans="1:10">
      <c r="A26" s="8" t="s">
        <v>87</v>
      </c>
      <c r="B26" s="16"/>
      <c r="C26" s="17" t="s">
        <v>88</v>
      </c>
      <c r="D26" s="9" t="str">
        <f>_xlfn.DISPIMG("ID_E850AAC164DF4CF291E7694381B3697C",1)</f>
        <v>=DISPIMG("ID_E850AAC164DF4CF291E7694381B3697C",1)</v>
      </c>
      <c r="E26" s="9" t="s">
        <v>89</v>
      </c>
      <c r="F26" s="9" t="s">
        <v>15</v>
      </c>
      <c r="G26" s="10">
        <v>1</v>
      </c>
      <c r="H26" s="8"/>
      <c r="I26" s="23"/>
      <c r="J26" s="31"/>
    </row>
    <row r="27" s="4" customFormat="1" ht="60" customHeight="1" spans="1:10">
      <c r="A27" s="8" t="s">
        <v>90</v>
      </c>
      <c r="B27" s="16"/>
      <c r="C27" s="17" t="s">
        <v>91</v>
      </c>
      <c r="D27" s="9" t="str">
        <f>_xlfn.DISPIMG("ID_37DD65FD09864143997481385394C637",1)</f>
        <v>=DISPIMG("ID_37DD65FD09864143997481385394C637",1)</v>
      </c>
      <c r="E27" s="9" t="s">
        <v>92</v>
      </c>
      <c r="F27" s="9" t="s">
        <v>15</v>
      </c>
      <c r="G27" s="10">
        <v>1</v>
      </c>
      <c r="H27" s="8"/>
      <c r="I27" s="23"/>
      <c r="J27" s="31"/>
    </row>
    <row r="28" ht="60" customHeight="1" spans="1:10">
      <c r="A28" s="8" t="s">
        <v>93</v>
      </c>
      <c r="B28" s="16"/>
      <c r="C28" s="18" t="s">
        <v>94</v>
      </c>
      <c r="D28" s="19" t="str">
        <f>_xlfn.DISPIMG("ID_2C039901A211447BBFE6D21DCD110760",1)</f>
        <v>=DISPIMG("ID_2C039901A211447BBFE6D21DCD110760",1)</v>
      </c>
      <c r="E28" s="19" t="s">
        <v>95</v>
      </c>
      <c r="F28" s="20" t="s">
        <v>96</v>
      </c>
      <c r="G28" s="21">
        <v>300</v>
      </c>
      <c r="H28" s="22"/>
      <c r="I28" s="23"/>
      <c r="J28" s="30"/>
    </row>
    <row r="29" ht="60" customHeight="1" spans="1:10">
      <c r="A29" s="8" t="s">
        <v>97</v>
      </c>
      <c r="B29" s="16"/>
      <c r="C29" s="18" t="s">
        <v>98</v>
      </c>
      <c r="D29" s="19" t="str">
        <f>_xlfn.DISPIMG("ID_C687C95D5E1644E79B26DFA121484558",1)</f>
        <v>=DISPIMG("ID_C687C95D5E1644E79B26DFA121484558",1)</v>
      </c>
      <c r="E29" s="19" t="s">
        <v>99</v>
      </c>
      <c r="F29" s="20" t="s">
        <v>64</v>
      </c>
      <c r="G29" s="21">
        <v>2</v>
      </c>
      <c r="H29" s="22"/>
      <c r="I29" s="23"/>
      <c r="J29" s="30"/>
    </row>
    <row r="30" ht="60" customHeight="1" spans="1:10">
      <c r="A30" s="8" t="s">
        <v>100</v>
      </c>
      <c r="B30" s="16"/>
      <c r="C30" s="18" t="s">
        <v>101</v>
      </c>
      <c r="D30" s="19" t="str">
        <f>_xlfn.DISPIMG("ID_4C4CB7E200354957A3CEDF63D547B04F",1)</f>
        <v>=DISPIMG("ID_4C4CB7E200354957A3CEDF63D547B04F",1)</v>
      </c>
      <c r="E30" s="19" t="s">
        <v>102</v>
      </c>
      <c r="F30" s="20" t="s">
        <v>64</v>
      </c>
      <c r="G30" s="21">
        <v>1000</v>
      </c>
      <c r="H30" s="22"/>
      <c r="I30" s="23"/>
      <c r="J30" s="30"/>
    </row>
    <row r="31" s="3" customFormat="1" ht="60" customHeight="1" spans="1:10">
      <c r="A31" s="8" t="s">
        <v>103</v>
      </c>
      <c r="B31" s="12" t="s">
        <v>104</v>
      </c>
      <c r="C31" s="9" t="s">
        <v>105</v>
      </c>
      <c r="D31" s="9" t="str">
        <f>_xlfn.DISPIMG("ID_EB51F9F0D6AB4F439C4A92F498ABD5D7",1)</f>
        <v>=DISPIMG("ID_EB51F9F0D6AB4F439C4A92F498ABD5D7",1)</v>
      </c>
      <c r="E31" s="9" t="s">
        <v>106</v>
      </c>
      <c r="F31" s="9" t="s">
        <v>47</v>
      </c>
      <c r="G31" s="9">
        <v>2</v>
      </c>
      <c r="H31" s="23"/>
      <c r="I31" s="23"/>
      <c r="J31" s="30"/>
    </row>
    <row r="32" ht="60" customHeight="1" spans="1:10">
      <c r="A32" s="8" t="s">
        <v>107</v>
      </c>
      <c r="B32" s="13"/>
      <c r="C32" s="8" t="s">
        <v>108</v>
      </c>
      <c r="D32" s="23" t="str">
        <f>_xlfn.DISPIMG("ID_E5E77B592380472B8204456F7B0D2655",1)</f>
        <v>=DISPIMG("ID_E5E77B592380472B8204456F7B0D2655",1)</v>
      </c>
      <c r="E32" s="23" t="s">
        <v>109</v>
      </c>
      <c r="F32" s="24" t="s">
        <v>64</v>
      </c>
      <c r="G32" s="23">
        <v>1</v>
      </c>
      <c r="H32" s="23"/>
      <c r="I32" s="23"/>
      <c r="J32" s="30"/>
    </row>
    <row r="33" ht="60" customHeight="1" spans="1:10">
      <c r="A33" s="8" t="s">
        <v>110</v>
      </c>
      <c r="B33" s="13"/>
      <c r="C33" s="8" t="s">
        <v>111</v>
      </c>
      <c r="D33" s="23" t="str">
        <f>_xlfn.DISPIMG("ID_393304F304A34D2F8906E4BEB642166B",1)</f>
        <v>=DISPIMG("ID_393304F304A34D2F8906E4BEB642166B",1)</v>
      </c>
      <c r="E33" s="23" t="s">
        <v>112</v>
      </c>
      <c r="F33" s="24" t="s">
        <v>64</v>
      </c>
      <c r="G33" s="23">
        <v>1</v>
      </c>
      <c r="H33" s="23"/>
      <c r="I33" s="23"/>
      <c r="J33" s="30"/>
    </row>
    <row r="34" ht="60" customHeight="1" spans="1:10">
      <c r="A34" s="8" t="s">
        <v>113</v>
      </c>
      <c r="B34" s="13"/>
      <c r="C34" s="8" t="s">
        <v>114</v>
      </c>
      <c r="D34" s="23" t="str">
        <f>_xlfn.DISPIMG("ID_F0003E126DB640C2BCF2281A5DC6D737",1)</f>
        <v>=DISPIMG("ID_F0003E126DB640C2BCF2281A5DC6D737",1)</v>
      </c>
      <c r="E34" s="23" t="s">
        <v>115</v>
      </c>
      <c r="F34" s="24" t="s">
        <v>64</v>
      </c>
      <c r="G34" s="23">
        <v>1</v>
      </c>
      <c r="H34" s="23"/>
      <c r="I34" s="23"/>
      <c r="J34" s="30"/>
    </row>
    <row r="35" ht="60" customHeight="1" spans="1:10">
      <c r="A35" s="8" t="s">
        <v>116</v>
      </c>
      <c r="B35" s="13"/>
      <c r="C35" s="8" t="s">
        <v>117</v>
      </c>
      <c r="D35" s="23" t="str">
        <f>_xlfn.DISPIMG("ID_5790B3594B8A4303A69DA0A6E4F8564F",1)</f>
        <v>=DISPIMG("ID_5790B3594B8A4303A69DA0A6E4F8564F",1)</v>
      </c>
      <c r="E35" s="23" t="s">
        <v>118</v>
      </c>
      <c r="F35" s="24" t="s">
        <v>64</v>
      </c>
      <c r="G35" s="23">
        <v>2</v>
      </c>
      <c r="H35" s="23"/>
      <c r="I35" s="23"/>
      <c r="J35" s="30"/>
    </row>
    <row r="36" ht="60" customHeight="1" spans="1:10">
      <c r="A36" s="8" t="s">
        <v>119</v>
      </c>
      <c r="B36" s="13"/>
      <c r="C36" s="8" t="s">
        <v>120</v>
      </c>
      <c r="D36" s="23" t="str">
        <f>_xlfn.DISPIMG("ID_69711CB15DD840DA8F1427E32E6D66C0",1)</f>
        <v>=DISPIMG("ID_69711CB15DD840DA8F1427E32E6D66C0",1)</v>
      </c>
      <c r="E36" s="23" t="s">
        <v>121</v>
      </c>
      <c r="F36" s="24" t="s">
        <v>64</v>
      </c>
      <c r="G36" s="23">
        <v>2</v>
      </c>
      <c r="H36" s="23"/>
      <c r="I36" s="23"/>
      <c r="J36" s="30"/>
    </row>
    <row r="37" ht="60" customHeight="1" spans="1:10">
      <c r="A37" s="8" t="s">
        <v>122</v>
      </c>
      <c r="B37" s="13"/>
      <c r="C37" s="8" t="s">
        <v>123</v>
      </c>
      <c r="D37" s="23" t="str">
        <f>_xlfn.DISPIMG("ID_D89A03366663424285E1B7C87DBC3408",1)</f>
        <v>=DISPIMG("ID_D89A03366663424285E1B7C87DBC3408",1)</v>
      </c>
      <c r="E37" s="23" t="s">
        <v>124</v>
      </c>
      <c r="F37" s="24" t="s">
        <v>64</v>
      </c>
      <c r="G37" s="23">
        <v>2</v>
      </c>
      <c r="H37" s="23"/>
      <c r="I37" s="23"/>
      <c r="J37" s="30"/>
    </row>
    <row r="38" ht="60" customHeight="1" spans="1:10">
      <c r="A38" s="8" t="s">
        <v>125</v>
      </c>
      <c r="B38" s="13"/>
      <c r="C38" s="8" t="s">
        <v>126</v>
      </c>
      <c r="D38" s="23" t="str">
        <f>_xlfn.DISPIMG("ID_36BA82B9B9F642D4B8151A46F0D2D57C",1)</f>
        <v>=DISPIMG("ID_36BA82B9B9F642D4B8151A46F0D2D57C",1)</v>
      </c>
      <c r="E38" s="23" t="s">
        <v>127</v>
      </c>
      <c r="F38" s="24" t="s">
        <v>64</v>
      </c>
      <c r="G38" s="23">
        <v>1</v>
      </c>
      <c r="H38" s="23"/>
      <c r="I38" s="23"/>
      <c r="J38" s="30"/>
    </row>
    <row r="39" ht="60" customHeight="1" spans="1:10">
      <c r="A39" s="8" t="s">
        <v>128</v>
      </c>
      <c r="B39" s="13"/>
      <c r="C39" s="8" t="s">
        <v>129</v>
      </c>
      <c r="D39" s="23" t="str">
        <f>_xlfn.DISPIMG("ID_158E667D9419424E9F839055F6E5F8B0",1)</f>
        <v>=DISPIMG("ID_158E667D9419424E9F839055F6E5F8B0",1)</v>
      </c>
      <c r="E39" s="23" t="s">
        <v>130</v>
      </c>
      <c r="F39" s="24" t="s">
        <v>64</v>
      </c>
      <c r="G39" s="23">
        <v>2</v>
      </c>
      <c r="H39" s="23"/>
      <c r="I39" s="23"/>
      <c r="J39" s="30"/>
    </row>
    <row r="40" ht="60" customHeight="1" spans="1:10">
      <c r="A40" s="8" t="s">
        <v>131</v>
      </c>
      <c r="B40" s="13"/>
      <c r="C40" s="8" t="s">
        <v>132</v>
      </c>
      <c r="D40" s="23" t="str">
        <f>_xlfn.DISPIMG("ID_008CE986BF944A39B76EA2FEBD4A019D",1)</f>
        <v>=DISPIMG("ID_008CE986BF944A39B76EA2FEBD4A019D",1)</v>
      </c>
      <c r="E40" s="23" t="s">
        <v>133</v>
      </c>
      <c r="F40" s="24" t="s">
        <v>64</v>
      </c>
      <c r="G40" s="23">
        <v>1</v>
      </c>
      <c r="H40" s="23"/>
      <c r="I40" s="23"/>
      <c r="J40" s="30"/>
    </row>
    <row r="41" ht="60" customHeight="1" spans="1:10">
      <c r="A41" s="8" t="s">
        <v>134</v>
      </c>
      <c r="B41" s="15"/>
      <c r="C41" s="8" t="s">
        <v>135</v>
      </c>
      <c r="D41" s="23" t="str">
        <f>_xlfn.DISPIMG("ID_BB7DEFC460314D67BD669F580BE60406",1)</f>
        <v>=DISPIMG("ID_BB7DEFC460314D67BD669F580BE60406",1)</v>
      </c>
      <c r="E41" s="23" t="s">
        <v>136</v>
      </c>
      <c r="F41" s="24" t="s">
        <v>64</v>
      </c>
      <c r="G41" s="23">
        <v>2</v>
      </c>
      <c r="H41" s="23"/>
      <c r="I41" s="23"/>
      <c r="J41" s="30"/>
    </row>
    <row r="42" spans="1:9">
      <c r="A42" s="25" t="s">
        <v>137</v>
      </c>
      <c r="B42" s="26"/>
      <c r="C42" s="27"/>
      <c r="D42" s="8"/>
      <c r="E42" s="8"/>
      <c r="F42" s="8"/>
      <c r="G42" s="8"/>
      <c r="H42" s="23"/>
      <c r="I42" s="23">
        <f>SUM(I3:I41)</f>
        <v>0</v>
      </c>
    </row>
  </sheetData>
  <mergeCells count="6">
    <mergeCell ref="A1:I1"/>
    <mergeCell ref="A42:C42"/>
    <mergeCell ref="B3:B16"/>
    <mergeCell ref="B17:B22"/>
    <mergeCell ref="B23:B30"/>
    <mergeCell ref="B31:B41"/>
  </mergeCells>
  <pageMargins left="0.751388888888889" right="0.751388888888889" top="0.66875" bottom="0.786805555555556" header="0.5" footer="0.5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呛心  </cp:lastModifiedBy>
  <dcterms:created xsi:type="dcterms:W3CDTF">2024-01-23T08:32:00Z</dcterms:created>
  <dcterms:modified xsi:type="dcterms:W3CDTF">2024-02-16T10:31:10Z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FBFFA00E9ACD4F2AA4C0B788822488C4_13</vt:lpwstr>
  </property>
  <property fmtid="{D5CDD505-2E9C-101B-9397-08002B2CF9AE}" pid="3" name="KSOProductBuildVer">
    <vt:lpwstr>2052-12.1.0.16120</vt:lpwstr>
  </property>
</Properties>
</file>