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2615" windowHeight="99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5" name="ID_BCB2960B93CE4B3B84EBEEF3DCC7A304"/>
        <xdr:cNvPicPr>
          <a:picLocks noChangeAspect="1"/>
        </xdr:cNvPicPr>
      </xdr:nvPicPr>
      <xdr:blipFill>
        <a:blip r:embed="rId1"/>
        <a:stretch>
          <a:fillRect/>
        </a:stretch>
      </xdr:blipFill>
      <xdr:spPr>
        <a:xfrm>
          <a:off x="1800225" y="6046470"/>
          <a:ext cx="783590" cy="665480"/>
        </a:xfrm>
        <a:prstGeom prst="rect">
          <a:avLst/>
        </a:prstGeom>
        <a:noFill/>
        <a:ln w="9525">
          <a:noFill/>
        </a:ln>
      </xdr:spPr>
    </xdr:pic>
  </etc:cellImage>
  <etc:cellImage>
    <xdr:pic>
      <xdr:nvPicPr>
        <xdr:cNvPr id="9" name="ID_13D02A1CEE1C4915AD1AD677C6421CC3"/>
        <xdr:cNvPicPr>
          <a:picLocks noChangeAspect="1"/>
        </xdr:cNvPicPr>
      </xdr:nvPicPr>
      <xdr:blipFill>
        <a:blip r:embed="rId2"/>
        <a:stretch>
          <a:fillRect/>
        </a:stretch>
      </xdr:blipFill>
      <xdr:spPr>
        <a:xfrm>
          <a:off x="1828800" y="8420100"/>
          <a:ext cx="721360" cy="701675"/>
        </a:xfrm>
        <a:prstGeom prst="rect">
          <a:avLst/>
        </a:prstGeom>
        <a:noFill/>
        <a:ln w="9525">
          <a:noFill/>
        </a:ln>
      </xdr:spPr>
    </xdr:pic>
  </etc:cellImage>
  <etc:cellImage>
    <xdr:pic>
      <xdr:nvPicPr>
        <xdr:cNvPr id="10" name="ID_CB3675600F554DD1AB03B7F24589C893"/>
        <xdr:cNvPicPr>
          <a:picLocks noChangeAspect="1"/>
        </xdr:cNvPicPr>
      </xdr:nvPicPr>
      <xdr:blipFill>
        <a:blip r:embed="rId3"/>
        <a:stretch>
          <a:fillRect/>
        </a:stretch>
      </xdr:blipFill>
      <xdr:spPr>
        <a:xfrm>
          <a:off x="1857375" y="9248775"/>
          <a:ext cx="761365" cy="608965"/>
        </a:xfrm>
        <a:prstGeom prst="rect">
          <a:avLst/>
        </a:prstGeom>
        <a:noFill/>
        <a:ln w="9525">
          <a:noFill/>
        </a:ln>
      </xdr:spPr>
    </xdr:pic>
  </etc:cellImage>
  <etc:cellImage>
    <xdr:pic>
      <xdr:nvPicPr>
        <xdr:cNvPr id="14" name="ID_8D1C04803C9947CD98EA07882E1782E5"/>
        <xdr:cNvPicPr>
          <a:picLocks noChangeAspect="1"/>
        </xdr:cNvPicPr>
      </xdr:nvPicPr>
      <xdr:blipFill>
        <a:blip r:embed="rId4"/>
        <a:stretch>
          <a:fillRect/>
        </a:stretch>
      </xdr:blipFill>
      <xdr:spPr>
        <a:xfrm>
          <a:off x="1800225" y="10617200"/>
          <a:ext cx="775335" cy="532130"/>
        </a:xfrm>
        <a:prstGeom prst="rect">
          <a:avLst/>
        </a:prstGeom>
        <a:noFill/>
        <a:ln w="9525">
          <a:noFill/>
        </a:ln>
      </xdr:spPr>
    </xdr:pic>
  </etc:cellImage>
  <etc:cellImage>
    <xdr:pic>
      <xdr:nvPicPr>
        <xdr:cNvPr id="15" name="ID_0AD74E9AC4A14297BCA1EA1833260CC6"/>
        <xdr:cNvPicPr>
          <a:picLocks noChangeAspect="1"/>
        </xdr:cNvPicPr>
      </xdr:nvPicPr>
      <xdr:blipFill>
        <a:blip r:embed="rId5"/>
        <a:stretch>
          <a:fillRect/>
        </a:stretch>
      </xdr:blipFill>
      <xdr:spPr>
        <a:xfrm>
          <a:off x="1800225" y="11252200"/>
          <a:ext cx="628650" cy="619125"/>
        </a:xfrm>
        <a:prstGeom prst="rect">
          <a:avLst/>
        </a:prstGeom>
        <a:noFill/>
        <a:ln w="9525">
          <a:noFill/>
        </a:ln>
      </xdr:spPr>
    </xdr:pic>
  </etc:cellImage>
  <etc:cellImage>
    <xdr:pic>
      <xdr:nvPicPr>
        <xdr:cNvPr id="18" name="ID_4FEF8495D36B41D7BBD40819E6ADCBED"/>
        <xdr:cNvPicPr>
          <a:picLocks noChangeAspect="1"/>
        </xdr:cNvPicPr>
      </xdr:nvPicPr>
      <xdr:blipFill>
        <a:blip r:embed="rId6"/>
        <a:stretch>
          <a:fillRect/>
        </a:stretch>
      </xdr:blipFill>
      <xdr:spPr>
        <a:xfrm>
          <a:off x="1800225" y="13157200"/>
          <a:ext cx="601980" cy="535940"/>
        </a:xfrm>
        <a:prstGeom prst="rect">
          <a:avLst/>
        </a:prstGeom>
        <a:noFill/>
        <a:ln w="9525">
          <a:noFill/>
        </a:ln>
      </xdr:spPr>
    </xdr:pic>
  </etc:cellImage>
  <etc:cellImage>
    <xdr:pic>
      <xdr:nvPicPr>
        <xdr:cNvPr id="11" name="ID_4F8EA6ED61D0474AB2C2DCF9C924F513"/>
        <xdr:cNvPicPr>
          <a:picLocks noChangeAspect="1"/>
        </xdr:cNvPicPr>
      </xdr:nvPicPr>
      <xdr:blipFill>
        <a:blip r:embed="rId7"/>
        <a:stretch>
          <a:fillRect/>
        </a:stretch>
      </xdr:blipFill>
      <xdr:spPr>
        <a:xfrm>
          <a:off x="1800225" y="13792200"/>
          <a:ext cx="549275" cy="560070"/>
        </a:xfrm>
        <a:prstGeom prst="rect">
          <a:avLst/>
        </a:prstGeom>
        <a:noFill/>
        <a:ln w="9525">
          <a:noFill/>
        </a:ln>
      </xdr:spPr>
    </xdr:pic>
  </etc:cellImage>
  <etc:cellImage>
    <xdr:pic>
      <xdr:nvPicPr>
        <xdr:cNvPr id="21" name="ID_DC55ADDC1695485C85051D35FCB0763D"/>
        <xdr:cNvPicPr>
          <a:picLocks noChangeAspect="1"/>
        </xdr:cNvPicPr>
      </xdr:nvPicPr>
      <xdr:blipFill>
        <a:blip r:embed="rId8"/>
        <a:stretch>
          <a:fillRect/>
        </a:stretch>
      </xdr:blipFill>
      <xdr:spPr>
        <a:xfrm>
          <a:off x="1800225" y="14427200"/>
          <a:ext cx="661035" cy="530225"/>
        </a:xfrm>
        <a:prstGeom prst="rect">
          <a:avLst/>
        </a:prstGeom>
        <a:noFill/>
        <a:ln w="9525">
          <a:noFill/>
        </a:ln>
      </xdr:spPr>
    </xdr:pic>
  </etc:cellImage>
  <etc:cellImage>
    <xdr:pic>
      <xdr:nvPicPr>
        <xdr:cNvPr id="19" name="ID_4B32367B4DEF40A88F6A48D68072BEBE"/>
        <xdr:cNvPicPr>
          <a:picLocks noChangeAspect="1"/>
        </xdr:cNvPicPr>
      </xdr:nvPicPr>
      <xdr:blipFill>
        <a:blip r:embed="rId9"/>
        <a:stretch>
          <a:fillRect/>
        </a:stretch>
      </xdr:blipFill>
      <xdr:spPr>
        <a:xfrm>
          <a:off x="1828800" y="15722600"/>
          <a:ext cx="539750" cy="535940"/>
        </a:xfrm>
        <a:prstGeom prst="rect">
          <a:avLst/>
        </a:prstGeom>
        <a:noFill/>
        <a:ln w="9525">
          <a:noFill/>
        </a:ln>
      </xdr:spPr>
    </xdr:pic>
  </etc:cellImage>
  <etc:cellImage>
    <xdr:pic>
      <xdr:nvPicPr>
        <xdr:cNvPr id="29" name="ID_78172C9B0930484F997D5F93D856D686"/>
        <xdr:cNvPicPr>
          <a:picLocks noChangeAspect="1"/>
        </xdr:cNvPicPr>
      </xdr:nvPicPr>
      <xdr:blipFill>
        <a:blip r:embed="rId10"/>
        <a:stretch>
          <a:fillRect/>
        </a:stretch>
      </xdr:blipFill>
      <xdr:spPr>
        <a:xfrm>
          <a:off x="1800225" y="17627600"/>
          <a:ext cx="685165" cy="555625"/>
        </a:xfrm>
        <a:prstGeom prst="rect">
          <a:avLst/>
        </a:prstGeom>
        <a:noFill/>
        <a:ln w="9525">
          <a:noFill/>
        </a:ln>
      </xdr:spPr>
    </xdr:pic>
  </etc:cellImage>
  <etc:cellImage>
    <xdr:pic>
      <xdr:nvPicPr>
        <xdr:cNvPr id="2" name="ID_7A2A2BC06043435A8ED9C6B8CEE46F64"/>
        <xdr:cNvPicPr>
          <a:picLocks noChangeAspect="1"/>
        </xdr:cNvPicPr>
      </xdr:nvPicPr>
      <xdr:blipFill>
        <a:blip r:embed="rId11"/>
        <a:stretch>
          <a:fillRect/>
        </a:stretch>
      </xdr:blipFill>
      <xdr:spPr>
        <a:xfrm>
          <a:off x="1800225" y="18275300"/>
          <a:ext cx="648970" cy="603250"/>
        </a:xfrm>
        <a:prstGeom prst="rect">
          <a:avLst/>
        </a:prstGeom>
        <a:noFill/>
        <a:ln w="9525">
          <a:noFill/>
        </a:ln>
      </xdr:spPr>
    </xdr:pic>
  </etc:cellImage>
  <etc:cellImage>
    <xdr:pic>
      <xdr:nvPicPr>
        <xdr:cNvPr id="28" name="ID_39513E51CEB5401BA818D71135AE79F7"/>
        <xdr:cNvPicPr>
          <a:picLocks noChangeAspect="1"/>
        </xdr:cNvPicPr>
      </xdr:nvPicPr>
      <xdr:blipFill>
        <a:blip r:embed="rId12"/>
        <a:stretch>
          <a:fillRect/>
        </a:stretch>
      </xdr:blipFill>
      <xdr:spPr>
        <a:xfrm>
          <a:off x="1800225" y="18923000"/>
          <a:ext cx="692150" cy="432435"/>
        </a:xfrm>
        <a:prstGeom prst="rect">
          <a:avLst/>
        </a:prstGeom>
        <a:noFill/>
        <a:ln w="9525">
          <a:noFill/>
        </a:ln>
      </xdr:spPr>
    </xdr:pic>
  </etc:cellImage>
  <etc:cellImage>
    <xdr:pic>
      <xdr:nvPicPr>
        <xdr:cNvPr id="37" name="ID_77C7E11E26EB493BA1E56664C2C449C5"/>
        <xdr:cNvPicPr>
          <a:picLocks noChangeAspect="1"/>
        </xdr:cNvPicPr>
      </xdr:nvPicPr>
      <xdr:blipFill>
        <a:blip r:embed="rId13"/>
        <a:stretch>
          <a:fillRect/>
        </a:stretch>
      </xdr:blipFill>
      <xdr:spPr>
        <a:xfrm>
          <a:off x="1838325" y="23008590"/>
          <a:ext cx="2438400" cy="1524000"/>
        </a:xfrm>
        <a:prstGeom prst="rect">
          <a:avLst/>
        </a:prstGeom>
        <a:noFill/>
        <a:ln w="9525">
          <a:noFill/>
        </a:ln>
      </xdr:spPr>
    </xdr:pic>
  </etc:cellImage>
  <etc:cellImage>
    <xdr:pic>
      <xdr:nvPicPr>
        <xdr:cNvPr id="326" name="ID_CECA65C2EE69451E9821551A379CFD8B"/>
        <xdr:cNvPicPr>
          <a:picLocks noChangeAspect="1"/>
        </xdr:cNvPicPr>
      </xdr:nvPicPr>
      <xdr:blipFill>
        <a:blip r:embed="rId14"/>
        <a:stretch>
          <a:fillRect/>
        </a:stretch>
      </xdr:blipFill>
      <xdr:spPr>
        <a:xfrm>
          <a:off x="809625" y="6103620"/>
          <a:ext cx="1022350" cy="807085"/>
        </a:xfrm>
        <a:prstGeom prst="rect">
          <a:avLst/>
        </a:prstGeom>
        <a:noFill/>
        <a:ln w="9525">
          <a:noFill/>
        </a:ln>
      </xdr:spPr>
    </xdr:pic>
  </etc:cellImage>
  <etc:cellImage>
    <xdr:pic>
      <xdr:nvPicPr>
        <xdr:cNvPr id="550" name="ID_D2856945B3784AA2A05A2FBC6A0BE249"/>
        <xdr:cNvPicPr>
          <a:picLocks noChangeAspect="1"/>
        </xdr:cNvPicPr>
      </xdr:nvPicPr>
      <xdr:blipFill>
        <a:blip r:embed="rId15"/>
        <a:stretch>
          <a:fillRect/>
        </a:stretch>
      </xdr:blipFill>
      <xdr:spPr>
        <a:xfrm>
          <a:off x="1876425" y="4065270"/>
          <a:ext cx="1028700" cy="1036320"/>
        </a:xfrm>
        <a:prstGeom prst="rect">
          <a:avLst/>
        </a:prstGeom>
      </xdr:spPr>
    </xdr:pic>
  </etc:cellImage>
  <etc:cellImage>
    <xdr:pic>
      <xdr:nvPicPr>
        <xdr:cNvPr id="548" name="ID_97A93DB1E53C4FBDA194F8813D322650"/>
        <xdr:cNvPicPr>
          <a:picLocks noChangeAspect="1"/>
        </xdr:cNvPicPr>
      </xdr:nvPicPr>
      <xdr:blipFill>
        <a:blip r:embed="rId16"/>
        <a:stretch>
          <a:fillRect/>
        </a:stretch>
      </xdr:blipFill>
      <xdr:spPr>
        <a:xfrm>
          <a:off x="1913255" y="1797050"/>
          <a:ext cx="989330" cy="1000125"/>
        </a:xfrm>
        <a:prstGeom prst="rect">
          <a:avLst/>
        </a:prstGeom>
      </xdr:spPr>
    </xdr:pic>
  </etc:cellImage>
  <etc:cellImage>
    <xdr:pic>
      <xdr:nvPicPr>
        <xdr:cNvPr id="208" name="ID_47A9B966D213441186518F635E0734CC" descr="QQ截图20180903105252"/>
        <xdr:cNvPicPr>
          <a:picLocks noChangeAspect="1"/>
        </xdr:cNvPicPr>
      </xdr:nvPicPr>
      <xdr:blipFill>
        <a:blip r:embed="rId17" cstate="print"/>
        <a:stretch>
          <a:fillRect/>
        </a:stretch>
      </xdr:blipFill>
      <xdr:spPr>
        <a:xfrm>
          <a:off x="2189480" y="511175"/>
          <a:ext cx="786765" cy="659765"/>
        </a:xfrm>
        <a:prstGeom prst="rect">
          <a:avLst/>
        </a:prstGeom>
      </xdr:spPr>
    </xdr:pic>
  </etc:cellImage>
  <etc:cellImage>
    <xdr:pic>
      <xdr:nvPicPr>
        <xdr:cNvPr id="252" name="ID_86A1E8D3168F445EAA77F4E122690E59"/>
        <xdr:cNvPicPr>
          <a:picLocks noChangeAspect="1"/>
        </xdr:cNvPicPr>
      </xdr:nvPicPr>
      <xdr:blipFill>
        <a:blip r:embed="rId18"/>
        <a:stretch>
          <a:fillRect/>
        </a:stretch>
      </xdr:blipFill>
      <xdr:spPr>
        <a:xfrm>
          <a:off x="8034020" y="9784080"/>
          <a:ext cx="742950" cy="995680"/>
        </a:xfrm>
        <a:prstGeom prst="rect">
          <a:avLst/>
        </a:prstGeom>
        <a:noFill/>
        <a:ln w="9525">
          <a:noFill/>
        </a:ln>
      </xdr:spPr>
    </xdr:pic>
  </etc:cellImage>
  <etc:cellImage>
    <xdr:pic>
      <xdr:nvPicPr>
        <xdr:cNvPr id="256" name="ID_EF068D3F94884BE487A93821F3A09B79"/>
        <xdr:cNvPicPr>
          <a:picLocks noChangeAspect="1"/>
        </xdr:cNvPicPr>
      </xdr:nvPicPr>
      <xdr:blipFill>
        <a:blip r:embed="rId19"/>
        <a:stretch>
          <a:fillRect/>
        </a:stretch>
      </xdr:blipFill>
      <xdr:spPr>
        <a:xfrm>
          <a:off x="7978140" y="5960745"/>
          <a:ext cx="960120" cy="816610"/>
        </a:xfrm>
        <a:prstGeom prst="rect">
          <a:avLst/>
        </a:prstGeom>
        <a:noFill/>
        <a:ln w="9525">
          <a:noFill/>
        </a:ln>
      </xdr:spPr>
    </xdr:pic>
  </etc:cellImage>
  <etc:cellImage>
    <xdr:pic>
      <xdr:nvPicPr>
        <xdr:cNvPr id="134" name="ID_8ABB67FC45D84A7A9B5118590337B751"/>
        <xdr:cNvPicPr>
          <a:picLocks noChangeAspect="1"/>
        </xdr:cNvPicPr>
      </xdr:nvPicPr>
      <xdr:blipFill>
        <a:blip r:embed="rId20"/>
        <a:stretch>
          <a:fillRect/>
        </a:stretch>
      </xdr:blipFill>
      <xdr:spPr>
        <a:xfrm>
          <a:off x="1372870" y="11092815"/>
          <a:ext cx="832485" cy="697865"/>
        </a:xfrm>
        <a:prstGeom prst="rect">
          <a:avLst/>
        </a:prstGeom>
        <a:noFill/>
        <a:ln w="9525">
          <a:noFill/>
        </a:ln>
      </xdr:spPr>
    </xdr:pic>
  </etc:cellImage>
  <etc:cellImage>
    <xdr:pic>
      <xdr:nvPicPr>
        <xdr:cNvPr id="92" name="ID_851B688467544F038AA68AF5D9740092"/>
        <xdr:cNvPicPr>
          <a:picLocks noChangeAspect="1"/>
        </xdr:cNvPicPr>
      </xdr:nvPicPr>
      <xdr:blipFill>
        <a:blip r:embed="rId21"/>
        <a:stretch>
          <a:fillRect/>
        </a:stretch>
      </xdr:blipFill>
      <xdr:spPr>
        <a:xfrm>
          <a:off x="1430655" y="7806055"/>
          <a:ext cx="831850" cy="751840"/>
        </a:xfrm>
        <a:prstGeom prst="rect">
          <a:avLst/>
        </a:prstGeom>
        <a:noFill/>
        <a:ln w="9525">
          <a:noFill/>
        </a:ln>
      </xdr:spPr>
    </xdr:pic>
  </etc:cellImage>
  <etc:cellImage>
    <xdr:pic>
      <xdr:nvPicPr>
        <xdr:cNvPr id="254" name="ID_A8132F8CF1CB4B969C8C15B9F4E2D80A"/>
        <xdr:cNvPicPr>
          <a:picLocks noChangeAspect="1"/>
        </xdr:cNvPicPr>
      </xdr:nvPicPr>
      <xdr:blipFill>
        <a:blip r:embed="rId22"/>
        <a:stretch>
          <a:fillRect/>
        </a:stretch>
      </xdr:blipFill>
      <xdr:spPr>
        <a:xfrm>
          <a:off x="7978140" y="7753350"/>
          <a:ext cx="763270" cy="695325"/>
        </a:xfrm>
        <a:prstGeom prst="rect">
          <a:avLst/>
        </a:prstGeom>
        <a:noFill/>
        <a:ln w="9525">
          <a:noFill/>
        </a:ln>
      </xdr:spPr>
    </xdr:pic>
  </etc:cellImage>
  <etc:cellImage>
    <xdr:pic>
      <xdr:nvPicPr>
        <xdr:cNvPr id="68" name="ID_8967469B125D476FBF2CF8642760BFA4"/>
        <xdr:cNvPicPr>
          <a:picLocks noChangeAspect="1"/>
        </xdr:cNvPicPr>
      </xdr:nvPicPr>
      <xdr:blipFill>
        <a:blip r:embed="rId23"/>
        <a:stretch>
          <a:fillRect/>
        </a:stretch>
      </xdr:blipFill>
      <xdr:spPr>
        <a:xfrm>
          <a:off x="1487170" y="1501775"/>
          <a:ext cx="637540" cy="701675"/>
        </a:xfrm>
        <a:prstGeom prst="rect">
          <a:avLst/>
        </a:prstGeom>
        <a:noFill/>
        <a:ln w="9525">
          <a:noFill/>
        </a:ln>
      </xdr:spPr>
    </xdr:pic>
  </etc:cellImage>
  <etc:cellImage>
    <xdr:pic>
      <xdr:nvPicPr>
        <xdr:cNvPr id="367" name="ID_27626A5D6C6A44EDBC19AF546A62912B"/>
        <xdr:cNvPicPr>
          <a:picLocks noChangeAspect="1"/>
        </xdr:cNvPicPr>
      </xdr:nvPicPr>
      <xdr:blipFill>
        <a:blip r:embed="rId24"/>
        <a:stretch>
          <a:fillRect/>
        </a:stretch>
      </xdr:blipFill>
      <xdr:spPr>
        <a:xfrm>
          <a:off x="11339830" y="18540095"/>
          <a:ext cx="831215" cy="698500"/>
        </a:xfrm>
        <a:prstGeom prst="rect">
          <a:avLst/>
        </a:prstGeom>
        <a:noFill/>
        <a:ln w="9525">
          <a:noFill/>
        </a:ln>
      </xdr:spPr>
    </xdr:pic>
  </etc:cellImage>
  <etc:cellImage>
    <xdr:pic>
      <xdr:nvPicPr>
        <xdr:cNvPr id="144" name="ID_1C1CC1F2AB4F4B7BA1BF37BF99DA102F"/>
        <xdr:cNvPicPr>
          <a:picLocks noChangeAspect="1"/>
        </xdr:cNvPicPr>
      </xdr:nvPicPr>
      <xdr:blipFill>
        <a:blip r:embed="rId25"/>
        <a:stretch>
          <a:fillRect/>
        </a:stretch>
      </xdr:blipFill>
      <xdr:spPr>
        <a:xfrm>
          <a:off x="6821805" y="34898330"/>
          <a:ext cx="552450" cy="565150"/>
        </a:xfrm>
        <a:prstGeom prst="rect">
          <a:avLst/>
        </a:prstGeom>
        <a:noFill/>
        <a:ln w="9525">
          <a:noFill/>
        </a:ln>
      </xdr:spPr>
    </xdr:pic>
  </etc:cellImage>
  <etc:cellImage>
    <xdr:pic>
      <xdr:nvPicPr>
        <xdr:cNvPr id="16" name="ID_298BA121F19743F89E5C0F62F87AFB2F"/>
        <xdr:cNvPicPr>
          <a:picLocks noChangeAspect="1"/>
        </xdr:cNvPicPr>
      </xdr:nvPicPr>
      <xdr:blipFill>
        <a:blip r:embed="rId26"/>
        <a:stretch>
          <a:fillRect/>
        </a:stretch>
      </xdr:blipFill>
      <xdr:spPr>
        <a:xfrm>
          <a:off x="1800225" y="13500100"/>
          <a:ext cx="4714875" cy="5210175"/>
        </a:xfrm>
        <a:prstGeom prst="rect">
          <a:avLst/>
        </a:prstGeom>
        <a:noFill/>
        <a:ln w="9525">
          <a:noFill/>
        </a:ln>
      </xdr:spPr>
    </xdr:pic>
  </etc:cellImage>
  <etc:cellImage>
    <xdr:pic>
      <xdr:nvPicPr>
        <xdr:cNvPr id="96" name="ID_AB2D2420ADD64FC589F2112A80948BDB"/>
        <xdr:cNvPicPr>
          <a:picLocks noChangeAspect="1"/>
        </xdr:cNvPicPr>
      </xdr:nvPicPr>
      <xdr:blipFill>
        <a:blip r:embed="rId27"/>
        <a:stretch>
          <a:fillRect/>
        </a:stretch>
      </xdr:blipFill>
      <xdr:spPr>
        <a:xfrm>
          <a:off x="1260475" y="15981680"/>
          <a:ext cx="619125" cy="487045"/>
        </a:xfrm>
        <a:prstGeom prst="rect">
          <a:avLst/>
        </a:prstGeom>
        <a:noFill/>
        <a:ln w="9525">
          <a:noFill/>
        </a:ln>
      </xdr:spPr>
    </xdr:pic>
  </etc:cellImage>
  <etc:cellImage>
    <xdr:pic>
      <xdr:nvPicPr>
        <xdr:cNvPr id="279" name="ID_58FC80F05FA049079263C7663364BADC"/>
        <xdr:cNvPicPr>
          <a:picLocks noChangeAspect="1"/>
        </xdr:cNvPicPr>
      </xdr:nvPicPr>
      <xdr:blipFill>
        <a:blip r:embed="rId28"/>
        <a:stretch>
          <a:fillRect/>
        </a:stretch>
      </xdr:blipFill>
      <xdr:spPr>
        <a:xfrm>
          <a:off x="3286125" y="23387050"/>
          <a:ext cx="5848350" cy="5867400"/>
        </a:xfrm>
        <a:prstGeom prst="rect">
          <a:avLst/>
        </a:prstGeom>
        <a:noFill/>
        <a:ln w="9525">
          <a:noFill/>
        </a:ln>
      </xdr:spPr>
    </xdr:pic>
  </etc:cellImage>
  <etc:cellImage>
    <xdr:pic>
      <xdr:nvPicPr>
        <xdr:cNvPr id="6" name="ID_61E9F95643B94F4480D5331AC6607432"/>
        <xdr:cNvPicPr>
          <a:picLocks noChangeAspect="1"/>
        </xdr:cNvPicPr>
      </xdr:nvPicPr>
      <xdr:blipFill>
        <a:blip r:embed="rId29"/>
        <a:stretch>
          <a:fillRect/>
        </a:stretch>
      </xdr:blipFill>
      <xdr:spPr>
        <a:xfrm>
          <a:off x="3124200" y="8093075"/>
          <a:ext cx="664210" cy="568960"/>
        </a:xfrm>
        <a:prstGeom prst="rect">
          <a:avLst/>
        </a:prstGeom>
        <a:noFill/>
        <a:ln w="9525">
          <a:noFill/>
        </a:ln>
      </xdr:spPr>
    </xdr:pic>
  </etc:cellImage>
  <etc:cellImage>
    <xdr:pic>
      <xdr:nvPicPr>
        <xdr:cNvPr id="101" name="ID_039DB4D1A0464145AD9678B8158F75F7"/>
        <xdr:cNvPicPr>
          <a:picLocks noChangeAspect="1"/>
        </xdr:cNvPicPr>
      </xdr:nvPicPr>
      <xdr:blipFill>
        <a:blip r:embed="rId30"/>
        <a:stretch>
          <a:fillRect/>
        </a:stretch>
      </xdr:blipFill>
      <xdr:spPr>
        <a:xfrm>
          <a:off x="1271270" y="24223345"/>
          <a:ext cx="650875" cy="411480"/>
        </a:xfrm>
        <a:prstGeom prst="rect">
          <a:avLst/>
        </a:prstGeom>
        <a:noFill/>
        <a:ln w="9525">
          <a:noFill/>
        </a:ln>
      </xdr:spPr>
    </xdr:pic>
  </etc:cellImage>
  <etc:cellImage>
    <xdr:pic>
      <xdr:nvPicPr>
        <xdr:cNvPr id="1171" name="ID_198893BC424C44B099A0BDA1CFF3074A"/>
        <xdr:cNvPicPr>
          <a:picLocks noChangeAspect="1"/>
        </xdr:cNvPicPr>
      </xdr:nvPicPr>
      <xdr:blipFill>
        <a:blip r:embed="rId31"/>
        <a:stretch>
          <a:fillRect/>
        </a:stretch>
      </xdr:blipFill>
      <xdr:spPr>
        <a:xfrm>
          <a:off x="2952750" y="19005550"/>
          <a:ext cx="4695825" cy="4752975"/>
        </a:xfrm>
        <a:prstGeom prst="rect">
          <a:avLst/>
        </a:prstGeom>
        <a:noFill/>
        <a:ln w="9525">
          <a:noFill/>
        </a:ln>
      </xdr:spPr>
    </xdr:pic>
  </etc:cellImage>
  <etc:cellImage>
    <xdr:pic>
      <xdr:nvPicPr>
        <xdr:cNvPr id="947" name="ID_F6E141FA6D484B98977AD9459F3F0E2A"/>
        <xdr:cNvPicPr>
          <a:picLocks noChangeAspect="1"/>
        </xdr:cNvPicPr>
      </xdr:nvPicPr>
      <xdr:blipFill>
        <a:blip r:embed="rId32"/>
        <a:stretch>
          <a:fillRect/>
        </a:stretch>
      </xdr:blipFill>
      <xdr:spPr>
        <a:xfrm>
          <a:off x="1314450" y="3149600"/>
          <a:ext cx="4391025" cy="4543425"/>
        </a:xfrm>
        <a:prstGeom prst="rect">
          <a:avLst/>
        </a:prstGeom>
        <a:noFill/>
        <a:ln w="9525">
          <a:noFill/>
        </a:ln>
      </xdr:spPr>
    </xdr:pic>
  </etc:cellImage>
  <etc:cellImage>
    <xdr:pic>
      <xdr:nvPicPr>
        <xdr:cNvPr id="7" name="ID_C36FEB53EA3F4469A1FC9DC70C940C60"/>
        <xdr:cNvPicPr>
          <a:picLocks noChangeAspect="1"/>
        </xdr:cNvPicPr>
      </xdr:nvPicPr>
      <xdr:blipFill>
        <a:blip r:embed="rId33"/>
        <a:stretch>
          <a:fillRect/>
        </a:stretch>
      </xdr:blipFill>
      <xdr:spPr>
        <a:xfrm>
          <a:off x="3425190" y="33739455"/>
          <a:ext cx="410845" cy="470535"/>
        </a:xfrm>
        <a:prstGeom prst="rect">
          <a:avLst/>
        </a:prstGeom>
        <a:noFill/>
        <a:ln w="9525">
          <a:noFill/>
        </a:ln>
      </xdr:spPr>
    </xdr:pic>
  </etc:cellImage>
  <etc:cellImage>
    <xdr:pic>
      <xdr:nvPicPr>
        <xdr:cNvPr id="8" name="ID_D338296001E34BDD99488470BE570C8F"/>
        <xdr:cNvPicPr>
          <a:picLocks noChangeAspect="1"/>
        </xdr:cNvPicPr>
      </xdr:nvPicPr>
      <xdr:blipFill>
        <a:blip r:embed="rId34"/>
        <a:stretch>
          <a:fillRect/>
        </a:stretch>
      </xdr:blipFill>
      <xdr:spPr>
        <a:xfrm>
          <a:off x="3190875" y="24930100"/>
          <a:ext cx="5505450" cy="5781675"/>
        </a:xfrm>
        <a:prstGeom prst="rect">
          <a:avLst/>
        </a:prstGeom>
        <a:noFill/>
        <a:ln w="9525">
          <a:noFill/>
        </a:ln>
      </xdr:spPr>
    </xdr:pic>
  </etc:cellImage>
  <etc:cellImage>
    <xdr:pic>
      <xdr:nvPicPr>
        <xdr:cNvPr id="886" name="ID_0152BD4E001941E3A88E860A04BAD370"/>
        <xdr:cNvPicPr>
          <a:picLocks noChangeAspect="1"/>
        </xdr:cNvPicPr>
      </xdr:nvPicPr>
      <xdr:blipFill>
        <a:blip r:embed="rId35"/>
        <a:stretch>
          <a:fillRect/>
        </a:stretch>
      </xdr:blipFill>
      <xdr:spPr>
        <a:xfrm>
          <a:off x="1485900" y="23888065"/>
          <a:ext cx="3333750" cy="2905125"/>
        </a:xfrm>
        <a:prstGeom prst="rect">
          <a:avLst/>
        </a:prstGeom>
        <a:noFill/>
        <a:ln w="9525">
          <a:noFill/>
        </a:ln>
      </xdr:spPr>
    </xdr:pic>
  </etc:cellImage>
  <etc:cellImage>
    <xdr:pic>
      <xdr:nvPicPr>
        <xdr:cNvPr id="1323" name="ID_928312BFEE644E3DA655600401722E14"/>
        <xdr:cNvPicPr>
          <a:picLocks noChangeAspect="1"/>
        </xdr:cNvPicPr>
      </xdr:nvPicPr>
      <xdr:blipFill>
        <a:blip r:embed="rId36"/>
        <a:stretch>
          <a:fillRect/>
        </a:stretch>
      </xdr:blipFill>
      <xdr:spPr>
        <a:xfrm>
          <a:off x="2952750" y="42754550"/>
          <a:ext cx="3552825" cy="3009900"/>
        </a:xfrm>
        <a:prstGeom prst="rect">
          <a:avLst/>
        </a:prstGeom>
        <a:noFill/>
        <a:ln w="9525">
          <a:noFill/>
        </a:ln>
      </xdr:spPr>
    </xdr:pic>
  </etc:cellImage>
  <etc:cellImage>
    <xdr:pic>
      <xdr:nvPicPr>
        <xdr:cNvPr id="1105" name="ID_2C410AFD98BD41AB9947EA486722FACE"/>
        <xdr:cNvPicPr>
          <a:picLocks noChangeAspect="1"/>
        </xdr:cNvPicPr>
      </xdr:nvPicPr>
      <xdr:blipFill>
        <a:blip r:embed="rId37"/>
        <a:stretch>
          <a:fillRect/>
        </a:stretch>
      </xdr:blipFill>
      <xdr:spPr>
        <a:xfrm>
          <a:off x="2952750" y="88093550"/>
          <a:ext cx="4772025" cy="4638675"/>
        </a:xfrm>
        <a:prstGeom prst="rect">
          <a:avLst/>
        </a:prstGeom>
        <a:noFill/>
        <a:ln w="9525">
          <a:noFill/>
        </a:ln>
      </xdr:spPr>
    </xdr:pic>
  </etc:cellImage>
  <etc:cellImage>
    <xdr:pic>
      <xdr:nvPicPr>
        <xdr:cNvPr id="337" name="ID_30AEC1306C7042BD80D8035190AC2833"/>
        <xdr:cNvPicPr>
          <a:picLocks noChangeAspect="1"/>
        </xdr:cNvPicPr>
      </xdr:nvPicPr>
      <xdr:blipFill>
        <a:blip r:embed="rId38"/>
        <a:stretch>
          <a:fillRect/>
        </a:stretch>
      </xdr:blipFill>
      <xdr:spPr>
        <a:xfrm>
          <a:off x="809625" y="17293590"/>
          <a:ext cx="818515" cy="954405"/>
        </a:xfrm>
        <a:prstGeom prst="rect">
          <a:avLst/>
        </a:prstGeom>
        <a:noFill/>
        <a:ln w="9525">
          <a:noFill/>
        </a:ln>
      </xdr:spPr>
    </xdr:pic>
  </etc:cellImage>
  <etc:cellImage>
    <xdr:pic>
      <xdr:nvPicPr>
        <xdr:cNvPr id="776" name="ID_F8FFC03857AD4C88954411B568AE959B"/>
        <xdr:cNvPicPr>
          <a:picLocks noChangeAspect="1"/>
        </xdr:cNvPicPr>
      </xdr:nvPicPr>
      <xdr:blipFill>
        <a:blip r:embed="rId39"/>
        <a:stretch>
          <a:fillRect/>
        </a:stretch>
      </xdr:blipFill>
      <xdr:spPr>
        <a:xfrm>
          <a:off x="11601450" y="27481530"/>
          <a:ext cx="2619375" cy="2743200"/>
        </a:xfrm>
        <a:prstGeom prst="rect">
          <a:avLst/>
        </a:prstGeom>
        <a:noFill/>
        <a:ln w="9525">
          <a:noFill/>
        </a:ln>
      </xdr:spPr>
    </xdr:pic>
  </etc:cellImage>
  <etc:cellImage>
    <xdr:pic>
      <xdr:nvPicPr>
        <xdr:cNvPr id="82" name="ID_C03A7040E7B54BEA8AEADCC1B546E64A"/>
        <xdr:cNvPicPr>
          <a:picLocks noChangeAspect="1"/>
        </xdr:cNvPicPr>
      </xdr:nvPicPr>
      <xdr:blipFill>
        <a:blip r:embed="rId40"/>
        <a:stretch>
          <a:fillRect/>
        </a:stretch>
      </xdr:blipFill>
      <xdr:spPr>
        <a:xfrm>
          <a:off x="1311910" y="8293100"/>
          <a:ext cx="3295650" cy="3705225"/>
        </a:xfrm>
        <a:prstGeom prst="rect">
          <a:avLst/>
        </a:prstGeom>
        <a:noFill/>
        <a:ln w="9525">
          <a:noFill/>
        </a:ln>
      </xdr:spPr>
    </xdr:pic>
  </etc:cellImage>
  <etc:cellImage>
    <xdr:pic>
      <xdr:nvPicPr>
        <xdr:cNvPr id="12" name="ID_58A44AE93BDF40BE81A8EFD2D3629EB4"/>
        <xdr:cNvPicPr>
          <a:picLocks noChangeAspect="1"/>
        </xdr:cNvPicPr>
      </xdr:nvPicPr>
      <xdr:blipFill>
        <a:blip r:embed="rId41"/>
        <a:stretch>
          <a:fillRect/>
        </a:stretch>
      </xdr:blipFill>
      <xdr:spPr>
        <a:xfrm>
          <a:off x="3648075" y="14243050"/>
          <a:ext cx="6486525" cy="2581275"/>
        </a:xfrm>
        <a:prstGeom prst="rect">
          <a:avLst/>
        </a:prstGeom>
        <a:noFill/>
        <a:ln w="9525">
          <a:noFill/>
        </a:ln>
      </xdr:spPr>
    </xdr:pic>
  </etc:cellImage>
  <etc:cellImage>
    <xdr:pic>
      <xdr:nvPicPr>
        <xdr:cNvPr id="645" name="ID_11B3A80E5ACA474FA8C4B0448F795B70"/>
        <xdr:cNvPicPr>
          <a:picLocks noChangeAspect="1"/>
        </xdr:cNvPicPr>
      </xdr:nvPicPr>
      <xdr:blipFill>
        <a:blip r:embed="rId42"/>
        <a:stretch>
          <a:fillRect/>
        </a:stretch>
      </xdr:blipFill>
      <xdr:spPr>
        <a:xfrm>
          <a:off x="1840865" y="26678890"/>
          <a:ext cx="681355" cy="781050"/>
        </a:xfrm>
        <a:prstGeom prst="rect">
          <a:avLst/>
        </a:prstGeom>
        <a:noFill/>
        <a:ln w="9525">
          <a:noFill/>
        </a:ln>
      </xdr:spPr>
    </xdr:pic>
  </etc:cellImage>
  <etc:cellImage>
    <xdr:pic>
      <xdr:nvPicPr>
        <xdr:cNvPr id="3" name="ID_49E1588150E64C39A9FCC6748E19E292"/>
        <xdr:cNvPicPr>
          <a:picLocks noChangeAspect="1"/>
        </xdr:cNvPicPr>
      </xdr:nvPicPr>
      <xdr:blipFill>
        <a:blip r:embed="rId43"/>
        <a:stretch>
          <a:fillRect/>
        </a:stretch>
      </xdr:blipFill>
      <xdr:spPr>
        <a:xfrm>
          <a:off x="3286125" y="35242500"/>
          <a:ext cx="10487025" cy="6534150"/>
        </a:xfrm>
        <a:prstGeom prst="rect">
          <a:avLst/>
        </a:prstGeom>
        <a:noFill/>
        <a:ln w="9525">
          <a:noFill/>
        </a:ln>
      </xdr:spPr>
    </xdr:pic>
  </etc:cellImage>
  <etc:cellImage>
    <xdr:pic>
      <xdr:nvPicPr>
        <xdr:cNvPr id="987" name="ID_521EE2C6BC6B4DD4940CBACEB04525B4"/>
        <xdr:cNvPicPr>
          <a:picLocks noChangeAspect="1"/>
        </xdr:cNvPicPr>
      </xdr:nvPicPr>
      <xdr:blipFill>
        <a:blip r:embed="rId44"/>
        <a:stretch>
          <a:fillRect/>
        </a:stretch>
      </xdr:blipFill>
      <xdr:spPr>
        <a:xfrm>
          <a:off x="1314450" y="23456900"/>
          <a:ext cx="2847975" cy="1924050"/>
        </a:xfrm>
        <a:prstGeom prst="rect">
          <a:avLst/>
        </a:prstGeom>
        <a:noFill/>
        <a:ln w="9525">
          <a:noFill/>
        </a:ln>
      </xdr:spPr>
    </xdr:pic>
  </etc:cellImage>
  <etc:cellImage>
    <xdr:pic>
      <xdr:nvPicPr>
        <xdr:cNvPr id="4" name="ID_4AF0BD1A9DA04D66BB1C09355A24C5D1"/>
        <xdr:cNvPicPr>
          <a:picLocks noChangeAspect="1"/>
        </xdr:cNvPicPr>
      </xdr:nvPicPr>
      <xdr:blipFill>
        <a:blip r:embed="rId45"/>
        <a:stretch>
          <a:fillRect/>
        </a:stretch>
      </xdr:blipFill>
      <xdr:spPr>
        <a:xfrm>
          <a:off x="1706245" y="3736975"/>
          <a:ext cx="4333875" cy="4352925"/>
        </a:xfrm>
        <a:prstGeom prst="rect">
          <a:avLst/>
        </a:prstGeom>
        <a:noFill/>
        <a:ln w="9525">
          <a:noFill/>
        </a:ln>
      </xdr:spPr>
    </xdr:pic>
  </etc:cellImage>
</etc:cellImages>
</file>

<file path=xl/sharedStrings.xml><?xml version="1.0" encoding="utf-8"?>
<sst xmlns="http://schemas.openxmlformats.org/spreadsheetml/2006/main" count="205" uniqueCount="132">
  <si>
    <t>克拉玛依区迎宾幼儿园陶艺馆设备采购报价单</t>
  </si>
  <si>
    <t>序号</t>
  </si>
  <si>
    <t>产品名称</t>
  </si>
  <si>
    <t>品牌/型号</t>
  </si>
  <si>
    <t>产品图片</t>
  </si>
  <si>
    <t>规格</t>
  </si>
  <si>
    <t>数量</t>
  </si>
  <si>
    <t>单位</t>
  </si>
  <si>
    <t>单价</t>
  </si>
  <si>
    <t>小计</t>
  </si>
  <si>
    <t>设
备</t>
  </si>
  <si>
    <t>白金刚</t>
  </si>
  <si>
    <t>品牌：水流星
型号：SLX-GWP20</t>
  </si>
  <si>
    <t>1.控制柜：中文手机远程控制柜
2.内空：0.087立方     
3.电压：220V/380V 
4.功率：8千瓦  
5.重量：约350KG
6.内部尺寸：30*42*58.5CM   
7.外部尺寸：78.5*122*122CM
8.常烧温度：1250度      
9.最高温度：1300度
10.线径: 6～10平方国标铜芯线及≥2p63A/4P40A
11.窑炉显示器：中文和数字的形式呈现:便于解读和操作;自带一键烧成按键，可在极短时间内完成多个常用曲线的选择切换或操作。报价时上传第三方检测机构出具的符合国家GB/T 21114-2019、GB T 5988-2077、GB 4706.1-2005标准的检测报告复印件加盖厂家公章。
12.窑炉控制器：控制器内部可储存多条烧制曲线，具有远程操控、窑炉警报、断电自动续烧、数据储存功能、预约烧制等便捷功能，可自由编辑烧制曲线，界面集成电流电压显示功能。
13.窑体材质：外框架采用国标1.5mm钢板冷压一次成型，内框采用国标4*4cm方钢材质，厚抗压能力不低于30T;表面以多层绝缘防锈漆为底覆盖三层面漆的方式进行深加工。 
14.窑内砖：采用高密度耐火砖，保温好节能省电，能抵抗酸性溶渣和酸性气体的侵蚀，热震稳定性好，耐急冷急热，防腐蚀 。
15.发热材料：炉丝耐温1350度，采用含锆硅钼丝合金材质。铝(AI)含5.51%，铬(Cr)含25.09%，钼(Mo)含1.54%。
16.内置热电偶，准确测温灵敏控温. 测温精度经过计量部出具计量检定证书，在温1250℃的检测结果，误差小于等于0.6℃，能进行工艺品陶和瓷制品的高中温烧制，炉内上下温差均匀等特点。 
17.保温隔热材料：高温莫来石砖，耐温1350度，硅酸铝陶瓷纤维毯附加高分子纳米板。耐火砖符合国家GB/T21114-2019标准与GB/T5988-2007标准，空气隔热层使炉体外表面的温度保持在人体适应的范围内。烧制过程中不含六大重金属物质，安全无毒。
18.测温仪：采用标准铂铑金丝配件，温差在10度以内。
19.万向脚轮：不低于直径75cm，安装孔距86*58mm，安装高度105mm 3寸低重忒尼龙轮（双轴珠轴承）360℃全身旋转，方便操运及移动，配有刹车固定装置，抗压材质，单轮能承受250公斤，方便省力，不伤地板。
20.电流过载保护：电流实时监测，确保窑炉只能在小于等于额定电流下正常供给电源，一旦电流超出额定范围停止电源对炉丝的供应(防止炉丝弹出短路、作品倒塌接触到炉丝、作品太湿导致炉内湿气过大、电源异常等情况产生的短路风险)。
21缺相保护：电源任意一相异常停止对炉丝供应，避免因偏相产生过高电流使电线超额负载而引起火灾。</t>
  </si>
  <si>
    <t>台</t>
  </si>
  <si>
    <t>无级变速拉坯机</t>
  </si>
  <si>
    <t>YT-LPJ-JDD01</t>
  </si>
  <si>
    <t xml:space="preserve">1.名称：无级变速拉坯机
2.产品功率：400W
3.产品电压：220V
4.外型尺寸：50*41*42.5
5.转盘直径：30CM加水盆40CM
6.温度范围：-30-80度
7.产品转速：300RPM±5%
8.耐高压：350VAC
9.产品重量一：祼机净重19.2/带包装20.3KG
10.空载电流：0.2A MAX
11.绝缘电阻：DC250,10M OHMMIN
产品说明
1.电机：采用DD电机，电机功率600W ,通过主板程序软件控制，使电机可达到低速 3 转/分钟，且最低速运行的状态下仍可以运转流畅不卡顿。通过线性加减速控制系统使电机运行精准，加减速无延时。通过控制器和主控面板双向调节，可以急启急停，且急停后不 会出现回摆造成坯体变形。经过专业静音房测试，电机噪音控制在 39.19dB 以 下，有效降低整个拉坯作业噪声。大扭力输出，可根据负载自动补偿矩，扭矩补偿最大输出功率可达 400W，最低转速下单手也无法抓停电机。
2.▲电机扭力≥3n(r/min)需提供MA、JLAC.MRA、CNAS标识的检测报告复印件加盖制造商公章佐证★  
3.▲负载≥150KG；需提供MA、JLAC.MRA、CNAS标识的检测报告复印件加盖制造商公章佐证★  
4.工艺：拉坯机框架采用DC01冷轧板，采用数控折弯机一次成型，有效控制折弯精度，使得整体结构一体化，有效防水。整机设计采用加重式设计确保拉制大陶艺作品时运行平稳有力。
5.控制系统：电子控制采用CPU控制，实现可移动脚踏板调速，可实现0-300r/min变速调节，具有过载、过流、漏电、故障自诊断等多重监测保护。拉坯机带有智能防止断电重来电飞车摔坯功能。
9.▲控制器:要求电压电流处于安全国家范围，符合国家家电安全标准GB4706.1需提供MA、JLAC.MRA、CNAS标识的检测报告复印件加盖制造商公章佐证★   。
7.铝盘：采用法兰片固定，解决了传统螺栓固定不稳定的方式，拉坯过程中不易晃动。铝合采用铝合金材质，防水防晒，拉坯用工具操作时不易产生划痕且拉坯手心触摸转盘平面不会产生摩擦划伤手心，平整光滑。让拉坯有个更好的稳定输出。
8.水盆：水盆采用流动性好和耐候性高的工程注塑成型，在-20℃抗冲击强度达到107J/M. 该材料具有高流动性、光洁性、抗高温性佳的特性，使水盆内侧光滑平整，易于快速清洗。具有抗腐蚀性、耐用性、抗变形，水盆外侧质感磨砂，抓力适度，提高拆卸安装的手感。
9.▲脚踏板：采用霍尔技术，能够防水，经久使用。需提供MA、JLAC.MRA、CNAS标识的检测报告复印件加盖制造商公章佐证★ 
10.▲机器稳定性跳动率:小于5丝以内。需提供MA、JLAC.MRA、CNAS标识的检测报告复印件加盖制造商公章佐证★ </t>
  </si>
  <si>
    <t>品牌：水流星
型号：TY-12</t>
  </si>
  <si>
    <t>1.功率：380W
2.电压：220V
3.转速：0-300转/min
4.外形尺寸：约60*41.5*48.5cm
5.转盘尺寸：直径约30cm厚度2cm
产品说明
1.电机： 采用碳刷电机，电机大功率380W ,额定电流 1.63A.电机在空载运转平稳后，测得整机噪音限值≦40db.大扭力输出，电机经过5万小时使用寿命测试，质量可靠稳定。
2.工艺：拉坯机框架采用DC01冷轧板，采用数控折弯机一次成型，有效控制折弯精度，使得整体结构一体化，有效防水。整机设计采用加重式设计确保拉制大陶艺作品时运行平稳有力。
3.控制系统：电子控制采用CPU控制，实现可移动脚踏板调速，可实现0-300r/min变速调节，具有过载、过流、漏电、故障自诊断等多重监测保护。拉坯机带有智能防止断电重来电飞车摔坯功能。
4.控制柜：电机控制器采用智能CPU芯片控制，具有过载、过流、漏电故障自诊断等多重监测保护功能，电热器具在正常状态下以1.15倍额定功率工作，更具有停电后再来电防止电机自启动，防止摔坯、定时等功能。 
5.铝盘：采用法兰片固定，解决了传统螺栓固定不稳定的方式，拉坯过程中不易晃动。铝合采用铝合金材质，防水防晒，拉坯用工具操作时不易产生划痕且拉坯手心触摸转盘平面不会产生摩擦划伤手心，平整光滑。让拉坯有个更好的稳定输出。
6.水盆：水盆采用流动性好和耐候性高的工程注塑成型，在-20℃抗冲击强度达到107J/M. 该材料具有高流动性、光洁性、抗高温性佳的特性，使水盆内侧光滑平整，易于快速清洗。具有抗腐蚀性、耐用性、抗变形，水盆外侧质感磨砂，抓力适度，提高拆卸安装的手感。
7.脚踏板：一款可以浸泡在水里的电子脚踏板控制器，具有控制速度精确稳定，使用寿命超长，防水 防潮 防漏电。设计使用寿命可达10年以上。根据机构出具的符合国家GB/T4208-2017外壳防护等级 产品应符合IPX2防水标准 脚踏板电压值为DC 5V±0.5V范围内工作。  
8.拉坯机具有防辐射、毒性和类似危险，器具不应释放有害射线，及不存在有毒性或类似的危险，安全保障、需提供MA、JLAC.MRA、CNAS标识的检测报告复印件加盖制造商公章佐证★   
9.拉坯机具有防潮湿，防水，能承受潮湿条件，48小时符合R.H.94%,25°C、经受16章的试验。需提供MA、JLAC.MRA、CNAS标识的检测报告复印件加盖制造商公章佐证★</t>
  </si>
  <si>
    <t>施
釉
工
具
包</t>
  </si>
  <si>
    <t>水帘式吹釉施釉机</t>
  </si>
  <si>
    <t>YT-PYG-01</t>
  </si>
  <si>
    <t>1.额定电压:AC220V
2.电机功率:300W
3.电机转速:1500转
4.风机风量:2000M3/H
5.风机气压:5PA
6.控速方式:电动微调
7.产品重量:约53.5公斤
8.产品尺寸:L72CM*W78CM*H172CM
9.转盘材质:铝合金
10.转盘尺寸:直径26CM
11.水泵功率:550W
12.风机转速:1450r/min
13.风机功率:250W
14.框架材质:不锈钢+玻璃
15.新升级水帘式施釉机采购用水帘循环技术
16.设备中带排气风扇，使上釉时雾化后的釉料被吸入水中，减少空气污染和减少人体吸入釉料雾气对呼吸道的损害
17.小风扇外可另接一皮软管相当于家里的烟机，排气系统
18.转盘开关无极变速控制转速快慢，
19.机身玻璃加不锈钢材质，不会有生锈的烦恼，清洗方便
20.转盘26cm,放置作品空间更大，
21.开关按钮，操作简单方便，标准三角插烊安全性高</t>
  </si>
  <si>
    <t>施釉气泵</t>
  </si>
  <si>
    <t>品牌：水流星
型号：/</t>
  </si>
  <si>
    <t>1.电源：220V
2.带750w18L气泵、皮管、
3.整机重量：18kg
4.外形尺寸56*24*57cm
5.储存罐容积18L
6.额定排气压力0.7mpa
7.采用电磁式电机，无油润设计，压缩空气更纯净</t>
  </si>
  <si>
    <t>釉壶200m</t>
  </si>
  <si>
    <t>1.规格：200ML
2.用途：用于绘画特殊效果、喷色料或者釉料</t>
  </si>
  <si>
    <t>个</t>
  </si>
  <si>
    <t>搅拌机</t>
  </si>
  <si>
    <r>
      <rPr>
        <sz val="12"/>
        <color theme="1"/>
        <rFont val="宋体"/>
        <charset val="134"/>
      </rPr>
      <t>1.产品名称：12V锂电手持搅拌机
2.产品尺寸：414MM*180MM
3.电压：DC12V
4.产品扭力：25档扭力
5.双速切换：高、低两档
6.产品功率：100W
7.用途：用于搅拌釉料均匀，通过旋转桨叶的转动，能够将釉料等原材料充分混合均匀，确保材料的均匀性和稳定性，从而提高成品的质量</t>
    </r>
    <r>
      <rPr>
        <sz val="12"/>
        <color theme="1"/>
        <rFont val="Times New Roman"/>
        <charset val="134"/>
      </rPr>
      <t>‌</t>
    </r>
    <r>
      <rPr>
        <sz val="12"/>
        <color theme="1"/>
        <rFont val="宋体"/>
        <charset val="134"/>
      </rPr>
      <t>。</t>
    </r>
  </si>
  <si>
    <t>釉筛</t>
  </si>
  <si>
    <r>
      <rPr>
        <sz val="12"/>
        <color theme="1"/>
        <rFont val="宋体"/>
        <charset val="134"/>
      </rPr>
      <t>1.规格：100目中号
2.直径：20CM
3.用途：过滤釉浆中的杂质和颗粒，确保釉料的纯净度和均匀性，从而提高施釉的效果和作品的质量</t>
    </r>
    <r>
      <rPr>
        <sz val="12"/>
        <color theme="1"/>
        <rFont val="Times New Roman"/>
        <charset val="134"/>
      </rPr>
      <t>‌</t>
    </r>
    <r>
      <rPr>
        <sz val="12"/>
        <color theme="1"/>
        <rFont val="宋体"/>
        <charset val="134"/>
      </rPr>
      <t>。</t>
    </r>
  </si>
  <si>
    <t>釉夹一个</t>
  </si>
  <si>
    <t>1.材质：不锈钢
2.尺寸：32CM
3.材质：不锈钢
描述：用于一些小型作品的施釉，360度施釉无死角，让作品釉面更均匀便捷好用。</t>
  </si>
  <si>
    <t>拉
坯
工
具
包</t>
  </si>
  <si>
    <t>陶艺八件套1套</t>
  </si>
  <si>
    <t>品牌：水流星
型号：/
拉坯机所需要的工具</t>
  </si>
  <si>
    <r>
      <rPr>
        <sz val="12"/>
        <color theme="1"/>
        <rFont val="宋体"/>
        <charset val="134"/>
      </rPr>
      <t>1.规格：8件/套
2.包含：钢针、环形大扁丝刀、带状扁丝刀、木质刮板、割泥线、小黄海绵、木质塑刀、不锈钢刮片
3.用途：</t>
    </r>
    <r>
      <rPr>
        <sz val="12"/>
        <color theme="1"/>
        <rFont val="Times New Roman"/>
        <charset val="134"/>
      </rPr>
      <t>‌</t>
    </r>
    <r>
      <rPr>
        <sz val="12"/>
        <color theme="1"/>
        <rFont val="宋体"/>
        <charset val="134"/>
      </rPr>
      <t>海绵</t>
    </r>
    <r>
      <rPr>
        <sz val="12"/>
        <color theme="1"/>
        <rFont val="Times New Roman"/>
        <charset val="134"/>
      </rPr>
      <t>‌</t>
    </r>
    <r>
      <rPr>
        <sz val="12"/>
        <color theme="1"/>
        <rFont val="宋体"/>
        <charset val="134"/>
      </rPr>
      <t>：用于吸走作品内部或表面的多余水分，也可用于补水，修整坯体表面</t>
    </r>
    <r>
      <rPr>
        <sz val="12"/>
        <color theme="1"/>
        <rFont val="Times New Roman"/>
        <charset val="134"/>
      </rPr>
      <t>‌</t>
    </r>
    <r>
      <rPr>
        <sz val="12"/>
        <color theme="1"/>
        <rFont val="宋体"/>
        <charset val="134"/>
      </rPr>
      <t xml:space="preserve">。
</t>
    </r>
    <r>
      <rPr>
        <sz val="12"/>
        <color theme="1"/>
        <rFont val="Times New Roman"/>
        <charset val="134"/>
      </rPr>
      <t>‌</t>
    </r>
    <r>
      <rPr>
        <sz val="12"/>
        <color theme="1"/>
        <rFont val="宋体"/>
        <charset val="134"/>
      </rPr>
      <t>钢针</t>
    </r>
    <r>
      <rPr>
        <sz val="12"/>
        <color theme="1"/>
        <rFont val="Times New Roman"/>
        <charset val="134"/>
      </rPr>
      <t>‌</t>
    </r>
    <r>
      <rPr>
        <sz val="12"/>
        <color theme="1"/>
        <rFont val="宋体"/>
        <charset val="134"/>
      </rPr>
      <t>：用于拉坯、钻孔、细节刻画，还可以用于标注记号、打孔、排放气泡里的气体，切割口沿上多余的泥料</t>
    </r>
    <r>
      <rPr>
        <sz val="12"/>
        <color theme="1"/>
        <rFont val="Times New Roman"/>
        <charset val="134"/>
      </rPr>
      <t>‌</t>
    </r>
    <r>
      <rPr>
        <sz val="12"/>
        <color theme="1"/>
        <rFont val="宋体"/>
        <charset val="134"/>
      </rPr>
      <t xml:space="preserve">。
</t>
    </r>
    <r>
      <rPr>
        <sz val="12"/>
        <color theme="1"/>
        <rFont val="Times New Roman"/>
        <charset val="134"/>
      </rPr>
      <t>‌</t>
    </r>
    <r>
      <rPr>
        <sz val="12"/>
        <color theme="1"/>
        <rFont val="宋体"/>
        <charset val="134"/>
      </rPr>
      <t>泥塑木刀</t>
    </r>
    <r>
      <rPr>
        <sz val="12"/>
        <color theme="1"/>
        <rFont val="Times New Roman"/>
        <charset val="134"/>
      </rPr>
      <t>‌</t>
    </r>
    <r>
      <rPr>
        <sz val="12"/>
        <color theme="1"/>
        <rFont val="宋体"/>
        <charset val="134"/>
      </rPr>
      <t>：修整坯体底部，也可用于修整坯体表面</t>
    </r>
    <r>
      <rPr>
        <sz val="12"/>
        <color theme="1"/>
        <rFont val="Times New Roman"/>
        <charset val="134"/>
      </rPr>
      <t>‌</t>
    </r>
    <r>
      <rPr>
        <sz val="12"/>
        <color theme="1"/>
        <rFont val="宋体"/>
        <charset val="134"/>
      </rPr>
      <t xml:space="preserve">。
</t>
    </r>
    <r>
      <rPr>
        <sz val="12"/>
        <color theme="1"/>
        <rFont val="Times New Roman"/>
        <charset val="134"/>
      </rPr>
      <t>‌</t>
    </r>
    <r>
      <rPr>
        <sz val="12"/>
        <color theme="1"/>
        <rFont val="宋体"/>
        <charset val="134"/>
      </rPr>
      <t>割泥线</t>
    </r>
    <r>
      <rPr>
        <sz val="12"/>
        <color theme="1"/>
        <rFont val="Times New Roman"/>
        <charset val="134"/>
      </rPr>
      <t>‌</t>
    </r>
    <r>
      <rPr>
        <sz val="12"/>
        <color theme="1"/>
        <rFont val="宋体"/>
        <charset val="134"/>
      </rPr>
      <t>：用于切割泥块，从拉坯机上取下作品等</t>
    </r>
    <r>
      <rPr>
        <sz val="12"/>
        <color theme="1"/>
        <rFont val="Times New Roman"/>
        <charset val="134"/>
      </rPr>
      <t>‌</t>
    </r>
    <r>
      <rPr>
        <sz val="12"/>
        <color theme="1"/>
        <rFont val="宋体"/>
        <charset val="134"/>
      </rPr>
      <t xml:space="preserve">。
</t>
    </r>
    <r>
      <rPr>
        <sz val="12"/>
        <color theme="1"/>
        <rFont val="Times New Roman"/>
        <charset val="134"/>
      </rPr>
      <t>‌</t>
    </r>
    <r>
      <rPr>
        <sz val="12"/>
        <color theme="1"/>
        <rFont val="宋体"/>
        <charset val="134"/>
      </rPr>
      <t>环形大扁丝刀</t>
    </r>
    <r>
      <rPr>
        <sz val="12"/>
        <color theme="1"/>
        <rFont val="Times New Roman"/>
        <charset val="134"/>
      </rPr>
      <t>‌</t>
    </r>
    <r>
      <rPr>
        <sz val="12"/>
        <color theme="1"/>
        <rFont val="宋体"/>
        <charset val="134"/>
      </rPr>
      <t>：修整坯体底部，掏空手捏成品的内部</t>
    </r>
    <r>
      <rPr>
        <sz val="12"/>
        <color theme="1"/>
        <rFont val="Times New Roman"/>
        <charset val="134"/>
      </rPr>
      <t>‌</t>
    </r>
    <r>
      <rPr>
        <sz val="12"/>
        <color theme="1"/>
        <rFont val="宋体"/>
        <charset val="134"/>
      </rPr>
      <t xml:space="preserve">。
</t>
    </r>
    <r>
      <rPr>
        <sz val="12"/>
        <color theme="1"/>
        <rFont val="Times New Roman"/>
        <charset val="134"/>
      </rPr>
      <t>‌</t>
    </r>
    <r>
      <rPr>
        <sz val="12"/>
        <color theme="1"/>
        <rFont val="宋体"/>
        <charset val="134"/>
      </rPr>
      <t>双头修坯扁丝刀</t>
    </r>
    <r>
      <rPr>
        <sz val="12"/>
        <color theme="1"/>
        <rFont val="Times New Roman"/>
        <charset val="134"/>
      </rPr>
      <t>‌</t>
    </r>
    <r>
      <rPr>
        <sz val="12"/>
        <color theme="1"/>
        <rFont val="宋体"/>
        <charset val="134"/>
      </rPr>
      <t>：修整足底细节</t>
    </r>
    <r>
      <rPr>
        <sz val="12"/>
        <color theme="1"/>
        <rFont val="Times New Roman"/>
        <charset val="134"/>
      </rPr>
      <t>‌</t>
    </r>
    <r>
      <rPr>
        <sz val="12"/>
        <color theme="1"/>
        <rFont val="宋体"/>
        <charset val="134"/>
      </rPr>
      <t xml:space="preserve">。
</t>
    </r>
    <r>
      <rPr>
        <sz val="12"/>
        <color theme="1"/>
        <rFont val="Times New Roman"/>
        <charset val="134"/>
      </rPr>
      <t>‌</t>
    </r>
    <r>
      <rPr>
        <sz val="12"/>
        <color theme="1"/>
        <rFont val="宋体"/>
        <charset val="134"/>
      </rPr>
      <t>金属刮片</t>
    </r>
    <r>
      <rPr>
        <sz val="12"/>
        <color theme="1"/>
        <rFont val="Times New Roman"/>
        <charset val="134"/>
      </rPr>
      <t>‌</t>
    </r>
    <r>
      <rPr>
        <sz val="12"/>
        <color theme="1"/>
        <rFont val="宋体"/>
        <charset val="134"/>
      </rPr>
      <t>：修整坯体表面纹路，辅助作品成型</t>
    </r>
    <r>
      <rPr>
        <sz val="12"/>
        <color theme="1"/>
        <rFont val="Times New Roman"/>
        <charset val="134"/>
      </rPr>
      <t>‌</t>
    </r>
    <r>
      <rPr>
        <sz val="12"/>
        <color theme="1"/>
        <rFont val="宋体"/>
        <charset val="134"/>
      </rPr>
      <t xml:space="preserve">。
</t>
    </r>
    <r>
      <rPr>
        <sz val="12"/>
        <color theme="1"/>
        <rFont val="Times New Roman"/>
        <charset val="134"/>
      </rPr>
      <t>‌</t>
    </r>
    <r>
      <rPr>
        <sz val="12"/>
        <color theme="1"/>
        <rFont val="宋体"/>
        <charset val="134"/>
      </rPr>
      <t>半月型木刮片</t>
    </r>
    <r>
      <rPr>
        <sz val="12"/>
        <color theme="1"/>
        <rFont val="Times New Roman"/>
        <charset val="134"/>
      </rPr>
      <t>‌</t>
    </r>
    <r>
      <rPr>
        <sz val="12"/>
        <color theme="1"/>
        <rFont val="宋体"/>
        <charset val="134"/>
      </rPr>
      <t>：常用于修整坯体的开口及成型，还可除去坯体表面多余浮泥，使之平滑</t>
    </r>
    <r>
      <rPr>
        <sz val="12"/>
        <color theme="1"/>
        <rFont val="Times New Roman"/>
        <charset val="134"/>
      </rPr>
      <t>‌</t>
    </r>
    <r>
      <rPr>
        <sz val="12"/>
        <color theme="1"/>
        <rFont val="宋体"/>
        <charset val="134"/>
      </rPr>
      <t>。</t>
    </r>
  </si>
  <si>
    <t>套</t>
  </si>
  <si>
    <t>小海棉1个</t>
  </si>
  <si>
    <t>品牌：水流星
型号：/
手捏所需要的工具</t>
  </si>
  <si>
    <r>
      <rPr>
        <sz val="12"/>
        <color theme="1"/>
        <rFont val="宋体"/>
        <charset val="134"/>
      </rPr>
      <t>用途：1.湿润陶土</t>
    </r>
    <r>
      <rPr>
        <sz val="12"/>
        <color theme="1"/>
        <rFont val="Times New Roman"/>
        <charset val="134"/>
      </rPr>
      <t>‌</t>
    </r>
    <r>
      <rPr>
        <sz val="12"/>
        <color theme="1"/>
        <rFont val="宋体"/>
        <charset val="134"/>
      </rPr>
      <t>：在陶艺制作过程中，吸水海绵块可以帮助陶艺师控制水分，湿润陶土表面，防止陶土在制作过程中出现裂缝</t>
    </r>
    <r>
      <rPr>
        <sz val="12"/>
        <color theme="1"/>
        <rFont val="Times New Roman"/>
        <charset val="134"/>
      </rPr>
      <t>‌</t>
    </r>
    <r>
      <rPr>
        <sz val="12"/>
        <color theme="1"/>
        <rFont val="宋体"/>
        <charset val="134"/>
      </rPr>
      <t xml:space="preserve">。
</t>
    </r>
    <r>
      <rPr>
        <sz val="12"/>
        <color theme="1"/>
        <rFont val="Times New Roman"/>
        <charset val="134"/>
      </rPr>
      <t>‌</t>
    </r>
    <r>
      <rPr>
        <sz val="12"/>
        <color theme="1"/>
        <rFont val="宋体"/>
        <charset val="134"/>
      </rPr>
      <t>2.打磨和清洁</t>
    </r>
    <r>
      <rPr>
        <sz val="12"/>
        <color theme="1"/>
        <rFont val="Times New Roman"/>
        <charset val="134"/>
      </rPr>
      <t>‌</t>
    </r>
    <r>
      <rPr>
        <sz val="12"/>
        <color theme="1"/>
        <rFont val="宋体"/>
        <charset val="134"/>
      </rPr>
      <t>：制作完成后，吸水海绵块可以用来清洁和打磨陶艺作品的表面。由于其表面柔软，不易划伤作品</t>
    </r>
    <r>
      <rPr>
        <sz val="12"/>
        <color theme="1"/>
        <rFont val="Times New Roman"/>
        <charset val="134"/>
      </rPr>
      <t>‌</t>
    </r>
    <r>
      <rPr>
        <sz val="12"/>
        <color theme="1"/>
        <rFont val="宋体"/>
        <charset val="134"/>
      </rPr>
      <t xml:space="preserve">
</t>
    </r>
  </si>
  <si>
    <t>修坯八件套</t>
  </si>
  <si>
    <t>品牌：水流星
型号：/
修坯、老师使用的工具</t>
  </si>
  <si>
    <t>1.材质：木质+不绣刚
2.用途：主要包括修整坯体表面、底部、足底细节等</t>
  </si>
  <si>
    <t>修坯套筒</t>
  </si>
  <si>
    <t>1.规格：四件/套
2.尺寸：大号：台面内直径：9CM、台面外直径：14.2、底部内直径：16.5CM、底部外直径：21CM
中号套筒：台面内直径：8CM、台面外直径：11.5、底部内直径：13.2CM、底部外直径：16.1CM
小号：台面内直径：5.5CM、台面外直径：9、底部内直径：19.3CM、底部外直径：13CM
迷你套筒：台面内直径：3.8CM、台面外直径：7.8CM、底部内直径：5.5CM、底部外直径：9.7CM
3.用途：辅助掌握坯体的重心，提升修坯的效率和准确性。</t>
  </si>
  <si>
    <t>可折叠水桶</t>
  </si>
  <si>
    <t>品牌：水流星
型号：/
通用工具</t>
  </si>
  <si>
    <t>1.尺寸：13*22.5*17CM
2.材质：环保PP+塑料
3.用途：陶艺可折叠水桶采用环保硅胶材质，方便携带且能够折叠起来节省空间</t>
  </si>
  <si>
    <t>毛巾</t>
  </si>
  <si>
    <t>1.尺寸：28*56CM
2.用途：毛巾采用纤维材质，柔软毛圈高吸水性，可除污尘或陶艺作品保湿</t>
  </si>
  <si>
    <t>围裙</t>
  </si>
  <si>
    <t>1.材质：帆布
2.尺寸：51*60CM
3.用途:用于陶瓷制作过程中，保护学员本身衣着的洁净，让你在玩的过程中再也不用担心自己衣服会弄脏</t>
  </si>
  <si>
    <t>工具箱</t>
  </si>
  <si>
    <t>放置工具耗材箱</t>
  </si>
  <si>
    <t>箱</t>
  </si>
  <si>
    <t>泥
塑
工
具
包</t>
  </si>
  <si>
    <t>密度板</t>
  </si>
  <si>
    <t>1.规格：18CM
2.用途：用于坯胎的晾晒，垫在坯胎的底部，也可以用于转盘上面加大转盘的尺寸。</t>
  </si>
  <si>
    <t>泥塑5件套</t>
  </si>
  <si>
    <t>品牌：水流星
型号：/
通用儿童工具</t>
  </si>
  <si>
    <t>1.尺寸：长约12-17不等
2.用途：主要用于捏雕，泥塑作品，对作品进行肌理装饰、粘接，打孔等</t>
  </si>
  <si>
    <t>擀泥杖</t>
  </si>
  <si>
    <t>1.尺寸：37CM
2.材质:木
3.用途：用于压平及压匀泥料，适用于泥巴成型及瓷板的制作，配合泥工板使用效果更好。</t>
  </si>
  <si>
    <t>根</t>
  </si>
  <si>
    <t>肌理印花泥滚</t>
  </si>
  <si>
    <t>1.材质：木质
2.规格：8件/套
3.特别：质感非常好，可以用于泥板成型上，操作简单方便
尺寸：长约12CM
4.爱心款、豹子款、狗爪款、猫咪款、麋鹿款、星星款、雪花款、小人款</t>
  </si>
  <si>
    <t>打孔器</t>
  </si>
  <si>
    <t>品牌：水流星
型号：/
通用老师工具</t>
  </si>
  <si>
    <t>1.材质：木质手柄+金属头部
2.尺寸：14.5-21CM
3.用途：可用于坯底钻孔、坯壁钻孔</t>
  </si>
  <si>
    <t>印花模具立体弹簧</t>
  </si>
  <si>
    <r>
      <rPr>
        <sz val="12"/>
        <color theme="1"/>
        <rFont val="宋体"/>
        <charset val="134"/>
      </rPr>
      <t>1.规格：33件套
2.材质：塑料
3.用途：在陶瓷制作过程中用于印刻各种花纹和图案，从而为瓷器增添美感和艺术价值</t>
    </r>
    <r>
      <rPr>
        <sz val="12"/>
        <color theme="1"/>
        <rFont val="Times New Roman"/>
        <charset val="134"/>
      </rPr>
      <t>‌</t>
    </r>
    <r>
      <rPr>
        <sz val="12"/>
        <color theme="1"/>
        <rFont val="宋体"/>
        <charset val="134"/>
      </rPr>
      <t>。</t>
    </r>
  </si>
  <si>
    <t>拍泥板</t>
  </si>
  <si>
    <t xml:space="preserve">1.材质：木制
2.尺寸：约长18*1.5*7CM
3.描述：陶艺泥塑、软陶泥。黏土、油泥雕塑拍板，拍出各种造型的泥片和泥板
</t>
  </si>
  <si>
    <t>印花14件套</t>
  </si>
  <si>
    <r>
      <rPr>
        <sz val="12"/>
        <color theme="1"/>
        <rFont val="宋体"/>
        <charset val="134"/>
      </rPr>
      <t>1.规格：14件套
2.用途：在陶瓷制作过程中用于印刻各种花纹和图案，从而为瓷器增添美感和艺术价值</t>
    </r>
    <r>
      <rPr>
        <sz val="12"/>
        <color theme="1"/>
        <rFont val="Times New Roman"/>
        <charset val="134"/>
      </rPr>
      <t>‌</t>
    </r>
    <r>
      <rPr>
        <sz val="12"/>
        <color theme="1"/>
        <rFont val="宋体"/>
        <charset val="134"/>
      </rPr>
      <t>。</t>
    </r>
  </si>
  <si>
    <t>陶艺转盘</t>
  </si>
  <si>
    <t>1.材质：铝合金
2.参数：15CM（单轴承）</t>
  </si>
  <si>
    <t>小喷壶</t>
  </si>
  <si>
    <t>1.材质：塑料
2.很常用的小巧宝贝，用于陶艺时加水湿润</t>
  </si>
  <si>
    <t>麻布</t>
  </si>
  <si>
    <t>1.尺寸：1*1.5米
2.材质：棉麻</t>
  </si>
  <si>
    <t>块</t>
  </si>
  <si>
    <t>高白泥</t>
  </si>
  <si>
    <t>500g/袋、 50袋一箱</t>
  </si>
  <si>
    <t>普白泥</t>
  </si>
  <si>
    <t>紫砂泥</t>
  </si>
  <si>
    <t xml:space="preserve">釉
料
包
</t>
  </si>
  <si>
    <t>透明釉</t>
  </si>
  <si>
    <t>10斤装/桶</t>
  </si>
  <si>
    <t>桶</t>
  </si>
  <si>
    <t>中温釉单色釉</t>
  </si>
  <si>
    <t>5斤/桶12色</t>
  </si>
  <si>
    <t>糖果釉</t>
  </si>
  <si>
    <t>5斤/桶8色</t>
  </si>
  <si>
    <t>彩绘工具包</t>
  </si>
  <si>
    <t>釉下彩浓缩剂</t>
  </si>
  <si>
    <r>
      <rPr>
        <sz val="12"/>
        <color theme="1"/>
        <rFont val="宋体"/>
        <charset val="136"/>
      </rPr>
      <t>1.规格：500g/瓶 （24/套）
2.温度：1180℃-1250℃
3.颜色：群青、中黄、大红、天蓝、水红、黑色、墨绿、冬青、桔黄、熟褐、橄榄绿、白色、草绿、柠檬黄、蓝莲、樱花红、枣红、深棕、靛蓝、朱红、桔红、藏青、赭石、橄榄绿。
4.用途：用于在未施釉的坯体上装饰，通过喷涂和烧制过程，形成各种图案和花纹。这种颜料在烧制过程中会发生化学反应，与陶瓷表面融为一体，从而使得陶瓷表面更加美观</t>
    </r>
    <r>
      <rPr>
        <sz val="12"/>
        <color theme="1"/>
        <rFont val="Times New Roman"/>
        <charset val="136"/>
      </rPr>
      <t>‌</t>
    </r>
    <r>
      <rPr>
        <sz val="12"/>
        <color theme="1"/>
        <rFont val="宋体"/>
        <charset val="136"/>
      </rPr>
      <t>。</t>
    </r>
  </si>
  <si>
    <t>马克笔</t>
  </si>
  <si>
    <r>
      <rPr>
        <sz val="12"/>
        <color theme="1"/>
        <rFont val="宋体"/>
        <charset val="136"/>
      </rPr>
      <t>1.尺寸：14*1.5CM
2.规格：20g/支  12支/套
3.颜色：青花蓝、深棕、桃红、孔雀绿、柠檬黄、草绿、浅棕、黑色、果绿、浅蓝、白色、仿古青花
4.用途：在陶艺创作中进行绘画和涂鸦</t>
    </r>
    <r>
      <rPr>
        <sz val="12"/>
        <color theme="1"/>
        <rFont val="Times New Roman"/>
        <charset val="136"/>
      </rPr>
      <t>‌</t>
    </r>
  </si>
  <si>
    <t>卡通釉下花纸1-9号</t>
  </si>
  <si>
    <t>1.尺寸：≥49*34CM
2.数量：9张/套
2.材质:纸制
3.温度：1180℃-1250℃
4.用途：作为陶瓷器的一种主要装饰手段，通过在已成型晾干的素坯上绘制各种纹饰，然后罩以白色透明釉或其他浅色面釉，一次烧成。</t>
  </si>
  <si>
    <t>桃胶</t>
  </si>
  <si>
    <t>绘画工具
材质：桃胶
规格：50ML/瓶
用途：用于陶瓷颜料绘画，增加颜料的附着力，线条勾勒的流畅性，青花、釉下彩色料的常用工具</t>
  </si>
  <si>
    <t>瓶</t>
  </si>
  <si>
    <t>七紫三羊中白云</t>
  </si>
  <si>
    <t>1.规格：笔毛长3.5公分，整体长度22.5公分左右
2.描述：适合分水，填色，笔肚丰满又有韧性</t>
  </si>
  <si>
    <t>支</t>
  </si>
  <si>
    <t>调色刮刀</t>
  </si>
  <si>
    <t>绘画工具
材质：木质手柄+不锈钢刀片
尺寸：约16CM
描述：陶艺中用于釉上粉剂颜色搓料用，也可用于油画、水彩、丙烯等，刀片轻巧，富有弹性，不易变形</t>
  </si>
  <si>
    <t>10格调色盘</t>
  </si>
  <si>
    <t>1.规格：17CM
2.材质：铝制
3.描述：用于陶艺绘画调制颜料使用</t>
  </si>
  <si>
    <t>毛笔八件套套</t>
  </si>
  <si>
    <t>1.规格：8件/套
2.包含：新彩勾线笔、青花勾线笔、补水笔、鸡头笔、狼毫彩笔、大号粉彩填色笔、小号粉彩填色笔和扫灰笔</t>
  </si>
  <si>
    <t>家
具
类</t>
  </si>
  <si>
    <t>拉坯柜</t>
  </si>
  <si>
    <t>规格：240*38*32CM（含6个插头）</t>
  </si>
  <si>
    <t>组</t>
  </si>
  <si>
    <t>五层坯架</t>
  </si>
  <si>
    <t>1.外形尺寸（长·宽·高）：≥L140*W40*H163cm。
2.隔层高度：底层高≥42cm，其他隔层高≥30cm。
3.层板厚度：≥1.7cm。
4.层板材质：杉木。
5.框架材质：加粗加厚铁艺支架。
6.带万向轮，移动方便。
7.虫蛀：木家具中不应有虫蛀现象。
8.腐朽材：外表应无腐朽材，内表轻微腐朽面积不应超过零件面积的20%。
9.节子：外表节子宽度不应超过材宽的1/3，直径不超过12mm。
10.死节、孔洞、夫皮和树脂道、树胶道：应进行修补加工修补后缺陷数外表不超过4个，内表不超过6个。
11.铆接件：铆接处应铆接应牢固，无漏铆、脱铆铆钉应端正圆滑，无明显锤印。
12.木材含水率：木材应经干燥处理，木材含水率≤8%。
13.耐冷热循环：无裂缝、开裂、起皱、鼓泡现象。
14.桌类强度和耐久性：a）所有零部件无断裂或豁裂；b）用手揿压某些应为牢固的部件，应无永久性松动；c）所有零部件应无影响使用功能的磨损或变形；d）五金连接件应无松动；e）活动部件开关应灵便；f）零部件无明显位移变化。
15.桌类稳定性：按GB/T 10357.7-2013中附录A进行垂直加载、垂直和水平加载试验，应无倾倒现象。
16.有害物含量（甲醛释放量、 重金属含量（限色漆）应符合GB 18584的规定：甲醛释放量≤1.5mg/L。
▲提供所投产品由第三方检验检测机构出具并加盖（或带有）“CMA”或“CNAS”标志的检验检测报告，及上述检验检测报告在检验检测机构官网或全国认证认可信息公共服务平台（认e云）（http://cx.cnca.cn/CertECloud/qts/qts/qtsPage）的查询截图。</t>
  </si>
  <si>
    <t>泥料回收桶</t>
  </si>
  <si>
    <t>1.容积：80L
2.直径（桶口）：56cm
3.直径（桶底）：40cm
4.高度（含可拆卸移动底座）：75cm
5.高度（不含可拆卸移动底座）：65cm
6.材质：环保PP聚丙稀
7.配件：1个可移动万向轮底座、1个可反扣密封桶盖
8、方便清洁，一次注塑成型，内壁经过精细打磨，不易染上脏污，方便清洗；
9、使用便捷，移动底盘设置万向轮，可便捷拆装，桶沿一体成型防滑凹提手，轻松储存和移动；
10、桶盖反扣设计，按下即可紧密卡住桶身，密封性能好；
11、加厚环保PP材质，底部加强筋设计，承重力强，结实耐用；
12、容量大，80L大容量，适用于陶艺制作各种使用场景</t>
  </si>
  <si>
    <t>张</t>
  </si>
  <si>
    <t>手工操作桌、椅</t>
  </si>
  <si>
    <t>材质：橡胶木
整体尺寸：200cm*90cm*55cm
盒子尺寸：196cm*18cm*10cm
1.桌面采用3.6cm厚度,桌腿5.4橡胶木木方，ENF级优质环保，桌面橡胶木板采用优质环保桦木纹三聚氰胺双贴面，整体甲醛含量符合国家标准。
2.操作桌设有画纸收纳架、麻绳收纳架、剪刀收纳盒、画笔支架、多种材料收纳盒等，方便幼儿拿取，满足各种操作需求。画纸收纳架、麻绳收纳架、剪刀收纳盒、画笔支架、洗笔筒置物架、多种材料收纳盒等为一体，既可以放在桌子上又可以拿下来，使用方便且扩大桌面空间，利用桌面最大化。
3.橡胶木坚固耐用，切面光滑，硬度、强度适中。表面橡胶木纹耐磨、耐污、易清洁，桌面角、桌面收纳盒边角采用圆角设计，结构稳固。
4.边角安全防撞设计，各个柜角及板边均充分参考相关标准的要求，对所有的外露面、外漏角进行弧状倒角设计，避免锐角的产生，最大程度的避免儿童磕碰伤害。结构稳固，不易倾倒。
5.五金件选用环保材质，安全无毒。桌椅检测报告；涂料环保检测报告</t>
  </si>
  <si>
    <t>1套为1桌12椅</t>
  </si>
  <si>
    <t>功能室环境</t>
  </si>
  <si>
    <t>功能室环境创设材料</t>
  </si>
  <si>
    <t>批</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</si>
</sst>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6">
    <font>
      <sz val="11"/>
      <color theme="1"/>
      <name val="宋体"/>
      <charset val="134"/>
      <scheme val="minor"/>
    </font>
    <font>
      <sz val="12"/>
      <color theme="1"/>
      <name val="宋体"/>
      <charset val="134"/>
      <scheme val="minor"/>
    </font>
    <font>
      <b/>
      <sz val="12"/>
      <color theme="1"/>
      <name val="宋体"/>
      <charset val="134"/>
    </font>
    <font>
      <b/>
      <sz val="11"/>
      <color theme="1"/>
      <name val="宋体"/>
      <charset val="134"/>
    </font>
    <font>
      <b/>
      <sz val="16"/>
      <color theme="1"/>
      <name val="宋体"/>
      <charset val="134"/>
      <scheme val="minor"/>
    </font>
    <font>
      <sz val="12"/>
      <color theme="1"/>
      <name val="宋体"/>
      <charset val="134"/>
    </font>
    <font>
      <sz val="11"/>
      <color theme="1"/>
      <name val="宋体"/>
      <charset val="134"/>
    </font>
    <font>
      <sz val="10"/>
      <color theme="1"/>
      <name val="宋体"/>
      <charset val="134"/>
    </font>
    <font>
      <sz val="10"/>
      <color theme="1"/>
      <name val="宋体"/>
      <charset val="134"/>
      <scheme val="minor"/>
    </font>
    <font>
      <sz val="10"/>
      <color theme="1"/>
      <name val="微软雅黑"/>
      <charset val="134"/>
    </font>
    <font>
      <sz val="11"/>
      <color theme="1"/>
      <name val="微软雅黑"/>
      <charset val="134"/>
    </font>
    <font>
      <sz val="12"/>
      <color theme="1"/>
      <name val="宋体"/>
      <charset val="134"/>
      <scheme val="major"/>
    </font>
    <font>
      <sz val="12"/>
      <color theme="1"/>
      <name val="微软雅黑"/>
      <charset val="136"/>
    </font>
    <font>
      <sz val="12"/>
      <color theme="1"/>
      <name val="宋体"/>
      <charset val="136"/>
    </font>
    <font>
      <sz val="10"/>
      <color theme="1"/>
      <name val="微软雅黑"/>
      <charset val="136"/>
    </font>
    <font>
      <sz val="10"/>
      <color theme="1"/>
      <name val="宋体"/>
      <charset val="136"/>
    </font>
    <font>
      <sz val="12"/>
      <color theme="1"/>
      <name val="微软雅黑"/>
      <charset val="134"/>
    </font>
    <font>
      <sz val="12"/>
      <color theme="1"/>
      <name val="义启小魏楷"/>
      <charset val="134"/>
    </font>
    <font>
      <b/>
      <sz val="12"/>
      <color theme="1"/>
      <name val="微软雅黑"/>
      <charset val="134"/>
    </font>
    <font>
      <b/>
      <sz val="11"/>
      <color theme="1"/>
      <name val="宋体"/>
      <charset val="134"/>
      <scheme val="minor"/>
    </font>
    <font>
      <b/>
      <sz val="18"/>
      <color theme="1"/>
      <name val="宋体"/>
      <charset val="134"/>
      <scheme val="minor"/>
    </font>
    <font>
      <sz val="12"/>
      <name val="宋体"/>
      <charset val="134"/>
    </font>
    <font>
      <sz val="11"/>
      <name val="宋体"/>
      <charset val="134"/>
    </font>
    <font>
      <sz val="16"/>
      <color theme="1"/>
      <name val="宋体"/>
      <charset val="134"/>
      <scheme val="minor"/>
    </font>
    <font>
      <sz val="16"/>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Times New Roman"/>
      <charset val="134"/>
    </font>
    <font>
      <sz val="12"/>
      <color theme="1"/>
      <name val="Times New Roman"/>
      <charset val="136"/>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2" borderId="5"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6" applyNumberFormat="0" applyFill="0" applyAlignment="0" applyProtection="0">
      <alignment vertical="center"/>
    </xf>
    <xf numFmtId="0" fontId="31" fillId="0" borderId="6" applyNumberFormat="0" applyFill="0" applyAlignment="0" applyProtection="0">
      <alignment vertical="center"/>
    </xf>
    <xf numFmtId="0" fontId="32" fillId="0" borderId="7" applyNumberFormat="0" applyFill="0" applyAlignment="0" applyProtection="0">
      <alignment vertical="center"/>
    </xf>
    <xf numFmtId="0" fontId="32" fillId="0" borderId="0" applyNumberFormat="0" applyFill="0" applyBorder="0" applyAlignment="0" applyProtection="0">
      <alignment vertical="center"/>
    </xf>
    <xf numFmtId="0" fontId="33" fillId="3" borderId="8" applyNumberFormat="0" applyAlignment="0" applyProtection="0">
      <alignment vertical="center"/>
    </xf>
    <xf numFmtId="0" fontId="34" fillId="4" borderId="9" applyNumberFormat="0" applyAlignment="0" applyProtection="0">
      <alignment vertical="center"/>
    </xf>
    <xf numFmtId="0" fontId="35" fillId="4" borderId="8" applyNumberFormat="0" applyAlignment="0" applyProtection="0">
      <alignment vertical="center"/>
    </xf>
    <xf numFmtId="0" fontId="36" fillId="5" borderId="10" applyNumberFormat="0" applyAlignment="0" applyProtection="0">
      <alignment vertical="center"/>
    </xf>
    <xf numFmtId="0" fontId="37" fillId="0" borderId="11" applyNumberFormat="0" applyFill="0" applyAlignment="0" applyProtection="0">
      <alignment vertical="center"/>
    </xf>
    <xf numFmtId="0" fontId="38" fillId="0" borderId="12" applyNumberFormat="0" applyFill="0" applyAlignment="0" applyProtection="0">
      <alignment vertical="center"/>
    </xf>
    <xf numFmtId="0" fontId="39" fillId="6" borderId="0" applyNumberFormat="0" applyBorder="0" applyAlignment="0" applyProtection="0">
      <alignment vertical="center"/>
    </xf>
    <xf numFmtId="0" fontId="40" fillId="7" borderId="0" applyNumberFormat="0" applyBorder="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3" fillId="11" borderId="0" applyNumberFormat="0" applyBorder="0" applyAlignment="0" applyProtection="0">
      <alignment vertical="center"/>
    </xf>
    <xf numFmtId="0" fontId="42" fillId="12" borderId="0" applyNumberFormat="0" applyBorder="0" applyAlignment="0" applyProtection="0">
      <alignment vertical="center"/>
    </xf>
    <xf numFmtId="0" fontId="42"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2" fillId="28" borderId="0" applyNumberFormat="0" applyBorder="0" applyAlignment="0" applyProtection="0">
      <alignment vertical="center"/>
    </xf>
    <xf numFmtId="0" fontId="42"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2" fillId="32" borderId="0" applyNumberFormat="0" applyBorder="0" applyAlignment="0" applyProtection="0">
      <alignment vertical="center"/>
    </xf>
  </cellStyleXfs>
  <cellXfs count="75">
    <xf numFmtId="0" fontId="0" fillId="0" borderId="0" xfId="0">
      <alignment vertical="center"/>
    </xf>
    <xf numFmtId="0" fontId="0" fillId="0" borderId="0" xfId="0" applyFill="1" applyAlignment="1">
      <alignment horizontal="center" vertical="center"/>
    </xf>
    <xf numFmtId="0" fontId="0" fillId="0" borderId="0" xfId="0" applyFont="1" applyFill="1" applyAlignment="1">
      <alignment horizontal="center" vertical="center"/>
    </xf>
    <xf numFmtId="0" fontId="1" fillId="0" borderId="0" xfId="0" applyFont="1" applyFill="1" applyAlignment="1">
      <alignment horizontal="center" vertical="center"/>
    </xf>
    <xf numFmtId="0" fontId="0" fillId="0" borderId="0" xfId="0" applyFill="1" applyBorder="1" applyAlignment="1">
      <alignment horizontal="left" vertical="center"/>
    </xf>
    <xf numFmtId="0" fontId="0"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NumberFormat="1" applyFont="1" applyBorder="1" applyAlignment="1">
      <alignment horizontal="center" vertical="center"/>
    </xf>
    <xf numFmtId="0" fontId="7" fillId="0"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8" fillId="0" borderId="2" xfId="0" applyFont="1" applyBorder="1" applyAlignment="1">
      <alignment horizontal="left" vertical="center" wrapText="1"/>
    </xf>
    <xf numFmtId="0" fontId="4" fillId="0" borderId="1" xfId="0" applyFont="1" applyFill="1" applyBorder="1" applyAlignment="1">
      <alignment horizontal="center" vertical="center"/>
    </xf>
    <xf numFmtId="0" fontId="6"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Fill="1" applyBorder="1" applyAlignment="1">
      <alignment horizontal="center" vertical="center"/>
    </xf>
    <xf numFmtId="0" fontId="4" fillId="0"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1" xfId="0" applyFont="1" applyBorder="1" applyAlignment="1">
      <alignment horizontal="center" vertical="center"/>
    </xf>
    <xf numFmtId="0" fontId="7" fillId="0" borderId="1" xfId="0" applyFont="1" applyBorder="1" applyAlignment="1">
      <alignment horizontal="left" vertical="center" wrapText="1"/>
    </xf>
    <xf numFmtId="0" fontId="4" fillId="0" borderId="3" xfId="0" applyFont="1" applyFill="1" applyBorder="1" applyAlignment="1">
      <alignment horizontal="center" vertical="center" wrapText="1"/>
    </xf>
    <xf numFmtId="0" fontId="11"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vertical="center"/>
    </xf>
    <xf numFmtId="0" fontId="5" fillId="0" borderId="1" xfId="0" applyFont="1" applyFill="1" applyBorder="1" applyAlignment="1">
      <alignment vertical="center" wrapText="1"/>
    </xf>
    <xf numFmtId="0" fontId="4" fillId="0" borderId="4"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left" vertical="center" wrapText="1"/>
    </xf>
    <xf numFmtId="0" fontId="13" fillId="0"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wrapText="1" readingOrder="1"/>
    </xf>
    <xf numFmtId="0" fontId="4" fillId="0" borderId="2" xfId="0" applyFont="1" applyFill="1" applyBorder="1" applyAlignment="1">
      <alignment horizontal="center" vertical="center" wrapText="1"/>
    </xf>
    <xf numFmtId="0" fontId="5" fillId="0" borderId="2" xfId="0" applyFont="1" applyBorder="1" applyAlignment="1">
      <alignment vertical="center"/>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2" fillId="0" borderId="1" xfId="0" applyFont="1" applyFill="1" applyBorder="1" applyAlignment="1">
      <alignment vertical="center" wrapText="1"/>
    </xf>
    <xf numFmtId="0" fontId="13" fillId="0" borderId="1" xfId="0" applyFont="1" applyFill="1" applyBorder="1" applyAlignment="1">
      <alignment vertical="center" wrapText="1"/>
    </xf>
    <xf numFmtId="0" fontId="16"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left" vertical="center" wrapText="1"/>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0" xfId="0" applyFont="1" applyFill="1" applyAlignment="1">
      <alignment horizontal="center" vertical="center"/>
    </xf>
    <xf numFmtId="0" fontId="19" fillId="0" borderId="0" xfId="0" applyFont="1" applyFill="1" applyAlignment="1">
      <alignment horizontal="center" vertical="center"/>
    </xf>
    <xf numFmtId="0" fontId="21"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19" fillId="0" borderId="1" xfId="0" applyFont="1" applyFill="1" applyBorder="1" applyAlignment="1">
      <alignment horizontal="left" vertical="center"/>
    </xf>
    <xf numFmtId="0" fontId="0" fillId="0" borderId="2" xfId="0" applyFont="1" applyFill="1" applyBorder="1" applyAlignment="1">
      <alignment horizontal="left" vertical="center" wrapText="1"/>
    </xf>
    <xf numFmtId="0" fontId="0" fillId="0" borderId="3"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3"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3" xfId="0" applyFont="1" applyFill="1" applyBorder="1" applyAlignment="1">
      <alignment vertical="center" wrapText="1"/>
    </xf>
    <xf numFmtId="0" fontId="0" fillId="0" borderId="4" xfId="0" applyFont="1" applyFill="1" applyBorder="1" applyAlignment="1">
      <alignment vertical="center" wrapText="1"/>
    </xf>
    <xf numFmtId="0" fontId="24" fillId="0" borderId="0" xfId="0" applyFont="1" applyFill="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CB2D"/>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5" Type="http://schemas.openxmlformats.org/officeDocument/2006/relationships/image" Target="media/image46.png"/><Relationship Id="rId44" Type="http://schemas.openxmlformats.org/officeDocument/2006/relationships/image" Target="media/image45.png"/><Relationship Id="rId43" Type="http://schemas.openxmlformats.org/officeDocument/2006/relationships/image" Target="media/image44.png"/><Relationship Id="rId42" Type="http://schemas.openxmlformats.org/officeDocument/2006/relationships/image" Target="media/image43.png"/><Relationship Id="rId41" Type="http://schemas.openxmlformats.org/officeDocument/2006/relationships/image" Target="media/image42.png"/><Relationship Id="rId40" Type="http://schemas.openxmlformats.org/officeDocument/2006/relationships/image" Target="media/image41.png"/><Relationship Id="rId4" Type="http://schemas.openxmlformats.org/officeDocument/2006/relationships/image" Target="media/image5.png"/><Relationship Id="rId39" Type="http://schemas.openxmlformats.org/officeDocument/2006/relationships/image" Target="media/image40.png"/><Relationship Id="rId38" Type="http://schemas.openxmlformats.org/officeDocument/2006/relationships/image" Target="media/image39.png"/><Relationship Id="rId37" Type="http://schemas.openxmlformats.org/officeDocument/2006/relationships/image" Target="media/image38.png"/><Relationship Id="rId36" Type="http://schemas.openxmlformats.org/officeDocument/2006/relationships/image" Target="media/image37.png"/><Relationship Id="rId35" Type="http://schemas.openxmlformats.org/officeDocument/2006/relationships/image" Target="media/image36.png"/><Relationship Id="rId34" Type="http://schemas.openxmlformats.org/officeDocument/2006/relationships/image" Target="media/image35.png"/><Relationship Id="rId33" Type="http://schemas.openxmlformats.org/officeDocument/2006/relationships/image" Target="media/image34.png"/><Relationship Id="rId32" Type="http://schemas.openxmlformats.org/officeDocument/2006/relationships/image" Target="media/image33.png"/><Relationship Id="rId31" Type="http://schemas.openxmlformats.org/officeDocument/2006/relationships/image" Target="media/image32.png"/><Relationship Id="rId30" Type="http://schemas.openxmlformats.org/officeDocument/2006/relationships/image" Target="media/image31.png"/><Relationship Id="rId3" Type="http://schemas.openxmlformats.org/officeDocument/2006/relationships/image" Target="media/image4.png"/><Relationship Id="rId29" Type="http://schemas.openxmlformats.org/officeDocument/2006/relationships/image" Target="media/image30.png"/><Relationship Id="rId28" Type="http://schemas.openxmlformats.org/officeDocument/2006/relationships/image" Target="media/image29.png"/><Relationship Id="rId27" Type="http://schemas.openxmlformats.org/officeDocument/2006/relationships/image" Target="media/image28.png"/><Relationship Id="rId26" Type="http://schemas.openxmlformats.org/officeDocument/2006/relationships/image" Target="media/image27.png"/><Relationship Id="rId25" Type="http://schemas.openxmlformats.org/officeDocument/2006/relationships/image" Target="media/image26.png"/><Relationship Id="rId24" Type="http://schemas.openxmlformats.org/officeDocument/2006/relationships/image" Target="media/image25.png"/><Relationship Id="rId23" Type="http://schemas.openxmlformats.org/officeDocument/2006/relationships/image" Target="media/image24.png"/><Relationship Id="rId22" Type="http://schemas.openxmlformats.org/officeDocument/2006/relationships/image" Target="media/image23.png"/><Relationship Id="rId21" Type="http://schemas.openxmlformats.org/officeDocument/2006/relationships/image" Target="media/image22.png"/><Relationship Id="rId20" Type="http://schemas.openxmlformats.org/officeDocument/2006/relationships/image" Target="media/image21.png"/><Relationship Id="rId2" Type="http://schemas.openxmlformats.org/officeDocument/2006/relationships/image" Target="media/image3.png"/><Relationship Id="rId19" Type="http://schemas.openxmlformats.org/officeDocument/2006/relationships/image" Target="media/image20.png"/><Relationship Id="rId18" Type="http://schemas.openxmlformats.org/officeDocument/2006/relationships/image" Target="media/image19.png"/><Relationship Id="rId17" Type="http://schemas.openxmlformats.org/officeDocument/2006/relationships/image" Target="media/image18.png"/><Relationship Id="rId16" Type="http://schemas.openxmlformats.org/officeDocument/2006/relationships/image" Target="media/image17.png"/><Relationship Id="rId15" Type="http://schemas.openxmlformats.org/officeDocument/2006/relationships/image" Target="media/image16.png"/><Relationship Id="rId14" Type="http://schemas.openxmlformats.org/officeDocument/2006/relationships/image" Target="media/image15.png"/><Relationship Id="rId13" Type="http://schemas.openxmlformats.org/officeDocument/2006/relationships/image" Target="media/image14.png"/><Relationship Id="rId12" Type="http://schemas.openxmlformats.org/officeDocument/2006/relationships/image" Target="media/image13.png"/><Relationship Id="rId11" Type="http://schemas.openxmlformats.org/officeDocument/2006/relationships/image" Target="media/image12.png"/><Relationship Id="rId10" Type="http://schemas.openxmlformats.org/officeDocument/2006/relationships/image" Target="media/image11.png"/><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6" Type="http://www.wps.cn/officeDocument/2023/relationships/customStorage" Target="customStorage/customStorage.xml"/><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8255</xdr:colOff>
      <xdr:row>47</xdr:row>
      <xdr:rowOff>9525</xdr:rowOff>
    </xdr:from>
    <xdr:to>
      <xdr:col>3</xdr:col>
      <xdr:colOff>836295</xdr:colOff>
      <xdr:row>47</xdr:row>
      <xdr:rowOff>695960</xdr:rowOff>
    </xdr:to>
    <xdr:pic>
      <xdr:nvPicPr>
        <xdr:cNvPr id="3" name="图片 2"/>
        <xdr:cNvPicPr>
          <a:picLocks noChangeAspect="1"/>
        </xdr:cNvPicPr>
      </xdr:nvPicPr>
      <xdr:blipFill>
        <a:blip r:embed="rId1"/>
        <a:stretch>
          <a:fillRect/>
        </a:stretch>
      </xdr:blipFill>
      <xdr:spPr>
        <a:xfrm>
          <a:off x="2959735" y="34312225"/>
          <a:ext cx="828040" cy="68643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30"/>
  <sheetViews>
    <sheetView tabSelected="1" zoomScale="85" zoomScaleNormal="85" topLeftCell="A27" workbookViewId="0">
      <selection activeCell="E35" sqref="E35"/>
    </sheetView>
  </sheetViews>
  <sheetFormatPr defaultColWidth="9" defaultRowHeight="14.25"/>
  <cols>
    <col min="1" max="1" width="7.05833333333333" style="1" customWidth="1"/>
    <col min="2" max="2" width="15.5" style="3" customWidth="1"/>
    <col min="3" max="3" width="16.175" style="2" customWidth="1"/>
    <col min="4" max="4" width="11.5" style="1" customWidth="1"/>
    <col min="5" max="5" width="27.05" style="1" customWidth="1"/>
    <col min="6" max="6" width="5.125" style="1" customWidth="1"/>
    <col min="7" max="7" width="5.25" style="1" customWidth="1"/>
    <col min="8" max="8" width="10.5916666666667" style="1" customWidth="1"/>
    <col min="9" max="9" width="9.875" style="1"/>
    <col min="10" max="10" width="13.0833333333333" style="4" customWidth="1"/>
    <col min="11" max="16384" width="9" style="1"/>
  </cols>
  <sheetData>
    <row r="1" ht="35" customHeight="1" spans="1:10">
      <c r="A1" s="2" t="s">
        <v>0</v>
      </c>
      <c r="B1" s="2"/>
      <c r="D1" s="2"/>
      <c r="E1" s="2"/>
      <c r="F1" s="2"/>
      <c r="G1" s="2"/>
      <c r="H1" s="2"/>
      <c r="I1" s="2"/>
      <c r="J1" s="2"/>
    </row>
    <row r="2" s="1" customFormat="1" ht="22" customHeight="1" spans="1:10">
      <c r="A2" s="5" t="s">
        <v>1</v>
      </c>
      <c r="B2" s="6" t="s">
        <v>2</v>
      </c>
      <c r="C2" s="7" t="s">
        <v>3</v>
      </c>
      <c r="D2" s="6" t="s">
        <v>4</v>
      </c>
      <c r="E2" s="6" t="s">
        <v>5</v>
      </c>
      <c r="F2" s="6" t="s">
        <v>6</v>
      </c>
      <c r="G2" s="6" t="s">
        <v>7</v>
      </c>
      <c r="H2" s="6" t="s">
        <v>8</v>
      </c>
      <c r="I2" s="6" t="s">
        <v>9</v>
      </c>
      <c r="J2" s="62"/>
    </row>
    <row r="3" s="2" customFormat="1" ht="158" customHeight="1" spans="1:10">
      <c r="A3" s="8" t="s">
        <v>10</v>
      </c>
      <c r="B3" s="9" t="s">
        <v>11</v>
      </c>
      <c r="C3" s="10" t="s">
        <v>12</v>
      </c>
      <c r="D3" s="11" t="str">
        <f>_xlfn.DISPIMG("ID_58FC80F05FA049079263C7663364BADC",1)</f>
        <v>=DISPIMG("ID_58FC80F05FA049079263C7663364BADC",1)</v>
      </c>
      <c r="E3" s="12" t="s">
        <v>13</v>
      </c>
      <c r="F3" s="13">
        <v>1</v>
      </c>
      <c r="G3" s="13" t="s">
        <v>14</v>
      </c>
      <c r="H3" s="13"/>
      <c r="I3" s="13"/>
      <c r="J3" s="63"/>
    </row>
    <row r="4" s="2" customFormat="1" ht="158" customHeight="1" spans="1:10">
      <c r="A4" s="8"/>
      <c r="B4" s="14" t="s">
        <v>15</v>
      </c>
      <c r="C4" s="10" t="s">
        <v>16</v>
      </c>
      <c r="D4" s="15" t="str">
        <f>_xlfn.DISPIMG("ID_521EE2C6BC6B4DD4940CBACEB04525B4",1)</f>
        <v>=DISPIMG("ID_521EE2C6BC6B4DD4940CBACEB04525B4",1)</v>
      </c>
      <c r="E4" s="16" t="s">
        <v>17</v>
      </c>
      <c r="F4" s="13">
        <v>2</v>
      </c>
      <c r="G4" s="13" t="s">
        <v>14</v>
      </c>
      <c r="H4" s="13"/>
      <c r="I4" s="13"/>
      <c r="J4" s="64"/>
    </row>
    <row r="5" s="2" customFormat="1" ht="105" customHeight="1" spans="1:10">
      <c r="A5" s="17"/>
      <c r="B5" s="14" t="s">
        <v>15</v>
      </c>
      <c r="C5" s="18" t="s">
        <v>18</v>
      </c>
      <c r="D5" s="9" t="str">
        <f>_xlfn.DISPIMG("ID_F6E141FA6D484B98977AD9459F3F0E2A",1)</f>
        <v>=DISPIMG("ID_F6E141FA6D484B98977AD9459F3F0E2A",1)</v>
      </c>
      <c r="E5" s="19" t="s">
        <v>19</v>
      </c>
      <c r="F5" s="20">
        <v>4</v>
      </c>
      <c r="G5" s="20" t="s">
        <v>14</v>
      </c>
      <c r="H5" s="20"/>
      <c r="I5" s="13"/>
      <c r="J5" s="64"/>
    </row>
    <row r="6" s="2" customFormat="1" ht="105" customHeight="1" spans="1:10">
      <c r="A6" s="21" t="s">
        <v>20</v>
      </c>
      <c r="B6" s="22" t="s">
        <v>21</v>
      </c>
      <c r="C6" s="23" t="s">
        <v>22</v>
      </c>
      <c r="D6" s="24" t="str">
        <f>_xlfn.DISPIMG("ID_C03A7040E7B54BEA8AEADCC1B546E64A",1)</f>
        <v>=DISPIMG("ID_C03A7040E7B54BEA8AEADCC1B546E64A",1)</v>
      </c>
      <c r="E6" s="25" t="s">
        <v>23</v>
      </c>
      <c r="F6" s="20">
        <v>1</v>
      </c>
      <c r="G6" s="20" t="s">
        <v>14</v>
      </c>
      <c r="H6" s="20"/>
      <c r="I6" s="13"/>
      <c r="J6" s="64"/>
    </row>
    <row r="7" s="2" customFormat="1" ht="54" customHeight="1" spans="1:10">
      <c r="A7" s="26"/>
      <c r="B7" s="9" t="s">
        <v>24</v>
      </c>
      <c r="C7" s="23" t="s">
        <v>25</v>
      </c>
      <c r="D7" s="27" t="str">
        <f>_xlfn.DISPIMG("ID_8967469B125D476FBF2CF8642760BFA4",1)</f>
        <v>=DISPIMG("ID_8967469B125D476FBF2CF8642760BFA4",1)</v>
      </c>
      <c r="E7" s="28" t="s">
        <v>26</v>
      </c>
      <c r="F7" s="20">
        <v>1</v>
      </c>
      <c r="G7" s="20" t="s">
        <v>14</v>
      </c>
      <c r="H7" s="20"/>
      <c r="I7" s="13"/>
      <c r="J7" s="65"/>
    </row>
    <row r="8" s="2" customFormat="1" ht="38" customHeight="1" spans="1:10">
      <c r="A8" s="26"/>
      <c r="B8" s="9" t="s">
        <v>27</v>
      </c>
      <c r="C8" s="23" t="s">
        <v>25</v>
      </c>
      <c r="D8" s="29" t="str">
        <f>_xlfn.DISPIMG("ID_BCB2960B93CE4B3B84EBEEF3DCC7A304",1)</f>
        <v>=DISPIMG("ID_BCB2960B93CE4B3B84EBEEF3DCC7A304",1)</v>
      </c>
      <c r="E8" s="30" t="s">
        <v>28</v>
      </c>
      <c r="F8" s="20">
        <v>2</v>
      </c>
      <c r="G8" s="20" t="s">
        <v>29</v>
      </c>
      <c r="H8" s="20"/>
      <c r="I8" s="13"/>
      <c r="J8" s="64"/>
    </row>
    <row r="9" s="2" customFormat="1" ht="33" customHeight="1" spans="1:10">
      <c r="A9" s="26"/>
      <c r="B9" s="9" t="s">
        <v>30</v>
      </c>
      <c r="C9" s="23" t="s">
        <v>25</v>
      </c>
      <c r="D9" s="30" t="str">
        <f>_xlfn.DISPIMG("ID_27626A5D6C6A44EDBC19AF546A62912B",1)</f>
        <v>=DISPIMG("ID_27626A5D6C6A44EDBC19AF546A62912B",1)</v>
      </c>
      <c r="E9" s="28" t="s">
        <v>31</v>
      </c>
      <c r="F9" s="20">
        <v>1</v>
      </c>
      <c r="G9" s="20" t="s">
        <v>14</v>
      </c>
      <c r="H9" s="20"/>
      <c r="I9" s="13"/>
      <c r="J9" s="64"/>
    </row>
    <row r="10" s="2" customFormat="1" ht="33" customHeight="1" spans="1:10">
      <c r="A10" s="26"/>
      <c r="B10" s="9" t="s">
        <v>32</v>
      </c>
      <c r="C10" s="23" t="s">
        <v>25</v>
      </c>
      <c r="D10" s="29" t="str">
        <f>_xlfn.DISPIMG("ID_13D02A1CEE1C4915AD1AD677C6421CC3",1)</f>
        <v>=DISPIMG("ID_13D02A1CEE1C4915AD1AD677C6421CC3",1)</v>
      </c>
      <c r="E10" s="28" t="s">
        <v>33</v>
      </c>
      <c r="F10" s="20">
        <v>2</v>
      </c>
      <c r="G10" s="20" t="s">
        <v>29</v>
      </c>
      <c r="H10" s="20"/>
      <c r="I10" s="13"/>
      <c r="J10" s="64"/>
    </row>
    <row r="11" s="2" customFormat="1" ht="33" customHeight="1" spans="1:10">
      <c r="A11" s="31"/>
      <c r="B11" s="9" t="s">
        <v>34</v>
      </c>
      <c r="C11" s="23" t="s">
        <v>25</v>
      </c>
      <c r="D11" s="29" t="str">
        <f>_xlfn.DISPIMG("ID_CB3675600F554DD1AB03B7F24589C893",1)</f>
        <v>=DISPIMG("ID_CB3675600F554DD1AB03B7F24589C893",1)</v>
      </c>
      <c r="E11" s="28" t="s">
        <v>35</v>
      </c>
      <c r="F11" s="20">
        <v>2</v>
      </c>
      <c r="G11" s="20" t="s">
        <v>29</v>
      </c>
      <c r="H11" s="20"/>
      <c r="I11" s="13"/>
      <c r="J11" s="66"/>
    </row>
    <row r="12" s="2" customFormat="1" ht="55" customHeight="1" spans="1:10">
      <c r="A12" s="21" t="s">
        <v>36</v>
      </c>
      <c r="B12" s="9" t="s">
        <v>37</v>
      </c>
      <c r="C12" s="23" t="s">
        <v>38</v>
      </c>
      <c r="D12" s="29" t="str">
        <f>_xlfn.DISPIMG("ID_61E9F95643B94F4480D5331AC6607432",1)</f>
        <v>=DISPIMG("ID_61E9F95643B94F4480D5331AC6607432",1)</v>
      </c>
      <c r="E12" s="28" t="s">
        <v>39</v>
      </c>
      <c r="F12" s="20">
        <v>15</v>
      </c>
      <c r="G12" s="20" t="s">
        <v>40</v>
      </c>
      <c r="H12" s="20"/>
      <c r="I12" s="13"/>
      <c r="J12" s="67"/>
    </row>
    <row r="13" s="2" customFormat="1" ht="50" customHeight="1" spans="1:10">
      <c r="A13" s="26"/>
      <c r="B13" s="9" t="s">
        <v>41</v>
      </c>
      <c r="C13" s="23" t="s">
        <v>42</v>
      </c>
      <c r="D13" s="29" t="str">
        <f>_xlfn.DISPIMG("ID_8D1C04803C9947CD98EA07882E1782E5",1)</f>
        <v>=DISPIMG("ID_8D1C04803C9947CD98EA07882E1782E5",1)</v>
      </c>
      <c r="E13" s="28" t="s">
        <v>43</v>
      </c>
      <c r="F13" s="20">
        <v>45</v>
      </c>
      <c r="G13" s="20" t="s">
        <v>29</v>
      </c>
      <c r="H13" s="20"/>
      <c r="I13" s="13"/>
      <c r="J13" s="67"/>
    </row>
    <row r="14" s="2" customFormat="1" ht="67" customHeight="1" spans="1:10">
      <c r="A14" s="26"/>
      <c r="B14" s="9" t="s">
        <v>44</v>
      </c>
      <c r="C14" s="23" t="s">
        <v>45</v>
      </c>
      <c r="D14" s="29" t="str">
        <f>_xlfn.DISPIMG("ID_0AD74E9AC4A14297BCA1EA1833260CC6",1)</f>
        <v>=DISPIMG("ID_0AD74E9AC4A14297BCA1EA1833260CC6",1)</v>
      </c>
      <c r="E14" s="28" t="s">
        <v>46</v>
      </c>
      <c r="F14" s="20">
        <v>2</v>
      </c>
      <c r="G14" s="20" t="s">
        <v>40</v>
      </c>
      <c r="H14" s="20"/>
      <c r="I14" s="13"/>
      <c r="J14" s="67"/>
    </row>
    <row r="15" s="2" customFormat="1" ht="50" customHeight="1" spans="1:10">
      <c r="A15" s="26"/>
      <c r="B15" s="9" t="s">
        <v>47</v>
      </c>
      <c r="C15" s="23" t="s">
        <v>45</v>
      </c>
      <c r="D15" s="29" t="str">
        <f>_xlfn.DISPIMG("ID_4FEF8495D36B41D7BBD40819E6ADCBED",1)</f>
        <v>=DISPIMG("ID_4FEF8495D36B41D7BBD40819E6ADCBED",1)</v>
      </c>
      <c r="E15" s="28" t="s">
        <v>48</v>
      </c>
      <c r="F15" s="20">
        <v>1</v>
      </c>
      <c r="G15" s="20" t="s">
        <v>40</v>
      </c>
      <c r="H15" s="20"/>
      <c r="I15" s="13"/>
      <c r="J15" s="67"/>
    </row>
    <row r="16" s="2" customFormat="1" ht="50" customHeight="1" spans="1:10">
      <c r="A16" s="26"/>
      <c r="B16" s="9" t="s">
        <v>49</v>
      </c>
      <c r="C16" s="23" t="s">
        <v>50</v>
      </c>
      <c r="D16" s="29" t="str">
        <f>_xlfn.DISPIMG("ID_4F8EA6ED61D0474AB2C2DCF9C924F513",1)</f>
        <v>=DISPIMG("ID_4F8EA6ED61D0474AB2C2DCF9C924F513",1)</v>
      </c>
      <c r="E16" s="28" t="s">
        <v>51</v>
      </c>
      <c r="F16" s="20">
        <v>30</v>
      </c>
      <c r="G16" s="20" t="s">
        <v>29</v>
      </c>
      <c r="H16" s="20"/>
      <c r="I16" s="13"/>
      <c r="J16" s="67"/>
    </row>
    <row r="17" s="2" customFormat="1" ht="50" customHeight="1" spans="1:10">
      <c r="A17" s="26"/>
      <c r="B17" s="9" t="s">
        <v>52</v>
      </c>
      <c r="C17" s="23" t="s">
        <v>50</v>
      </c>
      <c r="D17" s="29" t="str">
        <f>_xlfn.DISPIMG("ID_DC55ADDC1695485C85051D35FCB0763D",1)</f>
        <v>=DISPIMG("ID_DC55ADDC1695485C85051D35FCB0763D",1)</v>
      </c>
      <c r="E17" s="28" t="s">
        <v>53</v>
      </c>
      <c r="F17" s="20">
        <v>30</v>
      </c>
      <c r="G17" s="20" t="s">
        <v>29</v>
      </c>
      <c r="H17" s="20"/>
      <c r="I17" s="13"/>
      <c r="J17" s="67"/>
    </row>
    <row r="18" s="2" customFormat="1" ht="50" customHeight="1" spans="1:10">
      <c r="A18" s="26"/>
      <c r="B18" s="9" t="s">
        <v>54</v>
      </c>
      <c r="C18" s="23" t="s">
        <v>50</v>
      </c>
      <c r="D18" s="29" t="str">
        <f>_xlfn.DISPIMG("ID_298BA121F19743F89E5C0F62F87AFB2F",1)</f>
        <v>=DISPIMG("ID_298BA121F19743F89E5C0F62F87AFB2F",1)</v>
      </c>
      <c r="E18" s="28" t="s">
        <v>55</v>
      </c>
      <c r="F18" s="20">
        <v>30</v>
      </c>
      <c r="G18" s="20" t="s">
        <v>29</v>
      </c>
      <c r="H18" s="20"/>
      <c r="I18" s="13"/>
      <c r="J18" s="67"/>
    </row>
    <row r="19" s="2" customFormat="1" ht="50" customHeight="1" spans="1:10">
      <c r="A19" s="31"/>
      <c r="B19" s="9" t="s">
        <v>56</v>
      </c>
      <c r="C19" s="23" t="s">
        <v>50</v>
      </c>
      <c r="D19" s="29" t="str">
        <f>_xlfn.DISPIMG("ID_58A44AE93BDF40BE81A8EFD2D3629EB4",1)</f>
        <v>=DISPIMG("ID_58A44AE93BDF40BE81A8EFD2D3629EB4",1)</v>
      </c>
      <c r="E19" s="28" t="s">
        <v>57</v>
      </c>
      <c r="F19" s="20">
        <v>5</v>
      </c>
      <c r="G19" s="20" t="s">
        <v>58</v>
      </c>
      <c r="H19" s="20"/>
      <c r="I19" s="13"/>
      <c r="J19" s="67"/>
    </row>
    <row r="20" s="2" customFormat="1" ht="50" customHeight="1" spans="1:10">
      <c r="A20" s="8" t="s">
        <v>59</v>
      </c>
      <c r="B20" s="9" t="s">
        <v>60</v>
      </c>
      <c r="C20" s="23" t="s">
        <v>50</v>
      </c>
      <c r="D20" s="29" t="str">
        <f>_xlfn.DISPIMG("ID_4B32367B4DEF40A88F6A48D68072BEBE",1)</f>
        <v>=DISPIMG("ID_4B32367B4DEF40A88F6A48D68072BEBE",1)</v>
      </c>
      <c r="E20" s="28" t="s">
        <v>61</v>
      </c>
      <c r="F20" s="20">
        <v>30</v>
      </c>
      <c r="G20" s="20" t="s">
        <v>29</v>
      </c>
      <c r="H20" s="20"/>
      <c r="I20" s="13"/>
      <c r="J20" s="67"/>
    </row>
    <row r="21" s="2" customFormat="1" ht="51" customHeight="1" spans="1:10">
      <c r="A21" s="8"/>
      <c r="B21" s="32" t="s">
        <v>62</v>
      </c>
      <c r="C21" s="23" t="s">
        <v>63</v>
      </c>
      <c r="D21" s="33" t="str">
        <f>_xlfn.DISPIMG("ID_1C1CC1F2AB4F4B7BA1BF37BF99DA102F",1)</f>
        <v>=DISPIMG("ID_1C1CC1F2AB4F4B7BA1BF37BF99DA102F",1)</v>
      </c>
      <c r="E21" s="34" t="s">
        <v>64</v>
      </c>
      <c r="F21" s="20">
        <v>30</v>
      </c>
      <c r="G21" s="20" t="s">
        <v>40</v>
      </c>
      <c r="H21" s="20"/>
      <c r="I21" s="13"/>
      <c r="J21" s="64"/>
    </row>
    <row r="22" s="2" customFormat="1" ht="51" customHeight="1" spans="1:10">
      <c r="A22" s="8"/>
      <c r="B22" s="9" t="s">
        <v>65</v>
      </c>
      <c r="C22" s="23" t="s">
        <v>63</v>
      </c>
      <c r="D22" s="29" t="str">
        <f>_xlfn.DISPIMG("ID_78172C9B0930484F997D5F93D856D686",1)</f>
        <v>=DISPIMG("ID_78172C9B0930484F997D5F93D856D686",1)</v>
      </c>
      <c r="E22" s="28" t="s">
        <v>66</v>
      </c>
      <c r="F22" s="20">
        <v>30</v>
      </c>
      <c r="G22" s="20" t="s">
        <v>67</v>
      </c>
      <c r="H22" s="20"/>
      <c r="I22" s="13"/>
      <c r="J22" s="64"/>
    </row>
    <row r="23" s="2" customFormat="1" ht="51" customHeight="1" spans="1:10">
      <c r="A23" s="8"/>
      <c r="B23" s="32" t="s">
        <v>68</v>
      </c>
      <c r="C23" s="23" t="s">
        <v>63</v>
      </c>
      <c r="D23" s="32" t="str">
        <f>_xlfn.DISPIMG("ID_AB2D2420ADD64FC589F2112A80948BDB",1)</f>
        <v>=DISPIMG("ID_AB2D2420ADD64FC589F2112A80948BDB",1)</v>
      </c>
      <c r="E23" s="35" t="s">
        <v>69</v>
      </c>
      <c r="F23" s="20">
        <v>2</v>
      </c>
      <c r="G23" s="20" t="s">
        <v>40</v>
      </c>
      <c r="H23" s="20"/>
      <c r="I23" s="13"/>
      <c r="J23" s="64"/>
    </row>
    <row r="24" s="2" customFormat="1" ht="51" customHeight="1" spans="1:10">
      <c r="A24" s="8"/>
      <c r="B24" s="9" t="s">
        <v>70</v>
      </c>
      <c r="C24" s="23" t="s">
        <v>71</v>
      </c>
      <c r="D24" s="29" t="str">
        <f>_xlfn.DISPIMG("ID_7A2A2BC06043435A8ED9C6B8CEE46F64",1)</f>
        <v>=DISPIMG("ID_7A2A2BC06043435A8ED9C6B8CEE46F64",1)</v>
      </c>
      <c r="E24" s="28" t="s">
        <v>72</v>
      </c>
      <c r="F24" s="20">
        <v>2</v>
      </c>
      <c r="G24" s="20" t="s">
        <v>40</v>
      </c>
      <c r="H24" s="20"/>
      <c r="I24" s="13"/>
      <c r="J24" s="64"/>
    </row>
    <row r="25" s="2" customFormat="1" ht="51" customHeight="1" spans="1:10">
      <c r="A25" s="8"/>
      <c r="B25" s="9" t="s">
        <v>73</v>
      </c>
      <c r="C25" s="23" t="s">
        <v>63</v>
      </c>
      <c r="D25" s="29" t="str">
        <f>_xlfn.DISPIMG("ID_39513E51CEB5401BA818D71135AE79F7",1)</f>
        <v>=DISPIMG("ID_39513E51CEB5401BA818D71135AE79F7",1)</v>
      </c>
      <c r="E25" s="28" t="s">
        <v>74</v>
      </c>
      <c r="F25" s="20">
        <v>5</v>
      </c>
      <c r="G25" s="20" t="s">
        <v>40</v>
      </c>
      <c r="H25" s="20"/>
      <c r="I25" s="13"/>
      <c r="J25" s="64"/>
    </row>
    <row r="26" s="2" customFormat="1" ht="51" customHeight="1" spans="1:10">
      <c r="A26" s="8"/>
      <c r="B26" s="9" t="s">
        <v>75</v>
      </c>
      <c r="C26" s="23" t="s">
        <v>63</v>
      </c>
      <c r="D26" s="32" t="str">
        <f>_xlfn.DISPIMG("ID_039DB4D1A0464145AD9678B8158F75F7",1)</f>
        <v>=DISPIMG("ID_039DB4D1A0464145AD9678B8158F75F7",1)</v>
      </c>
      <c r="E26" s="35" t="s">
        <v>76</v>
      </c>
      <c r="F26" s="20">
        <v>30</v>
      </c>
      <c r="G26" s="20" t="s">
        <v>29</v>
      </c>
      <c r="H26" s="20"/>
      <c r="I26" s="13"/>
      <c r="J26" s="64"/>
    </row>
    <row r="27" s="2" customFormat="1" ht="51" customHeight="1" spans="1:10">
      <c r="A27" s="8"/>
      <c r="B27" s="9" t="s">
        <v>77</v>
      </c>
      <c r="C27" s="23" t="s">
        <v>63</v>
      </c>
      <c r="D27" s="29" t="str">
        <f>_xlfn.DISPIMG("ID_77C7E11E26EB493BA1E56664C2C449C5",1)</f>
        <v>=DISPIMG("ID_77C7E11E26EB493BA1E56664C2C449C5",1)</v>
      </c>
      <c r="E27" s="28" t="s">
        <v>78</v>
      </c>
      <c r="F27" s="20">
        <v>30</v>
      </c>
      <c r="G27" s="20" t="s">
        <v>40</v>
      </c>
      <c r="H27" s="20"/>
      <c r="I27" s="13"/>
      <c r="J27" s="64"/>
    </row>
    <row r="28" s="2" customFormat="1" ht="51" customHeight="1" spans="1:10">
      <c r="A28" s="8"/>
      <c r="B28" s="9" t="s">
        <v>79</v>
      </c>
      <c r="C28" s="23" t="s">
        <v>50</v>
      </c>
      <c r="D28" s="36" t="str">
        <f>_xlfn.DISPIMG("ID_F8FFC03857AD4C88954411B568AE959B",1)</f>
        <v>=DISPIMG("ID_F8FFC03857AD4C88954411B568AE959B",1)</v>
      </c>
      <c r="E28" s="37" t="s">
        <v>80</v>
      </c>
      <c r="F28" s="20">
        <v>20</v>
      </c>
      <c r="G28" s="20" t="s">
        <v>29</v>
      </c>
      <c r="H28" s="20"/>
      <c r="I28" s="13"/>
      <c r="J28" s="64"/>
    </row>
    <row r="29" s="2" customFormat="1" ht="51" customHeight="1" spans="1:10">
      <c r="A29" s="8"/>
      <c r="B29" s="38" t="s">
        <v>81</v>
      </c>
      <c r="C29" s="23" t="s">
        <v>50</v>
      </c>
      <c r="D29" s="38" t="str">
        <f>_xlfn.DISPIMG("ID_30AEC1306C7042BD80D8035190AC2833",1)</f>
        <v>=DISPIMG("ID_30AEC1306C7042BD80D8035190AC2833",1)</v>
      </c>
      <c r="E29" s="28" t="s">
        <v>82</v>
      </c>
      <c r="F29" s="20">
        <v>30</v>
      </c>
      <c r="G29" s="20" t="s">
        <v>29</v>
      </c>
      <c r="H29" s="20"/>
      <c r="I29" s="13"/>
      <c r="J29" s="64"/>
    </row>
    <row r="30" s="2" customFormat="1" ht="51" customHeight="1" spans="1:10">
      <c r="A30" s="8"/>
      <c r="B30" s="9" t="s">
        <v>83</v>
      </c>
      <c r="C30" s="23" t="s">
        <v>50</v>
      </c>
      <c r="D30" s="39" t="str">
        <f>_xlfn.DISPIMG("ID_CECA65C2EE69451E9821551A379CFD8B",1)</f>
        <v>=DISPIMG("ID_CECA65C2EE69451E9821551A379CFD8B",1)</v>
      </c>
      <c r="E30" s="28" t="s">
        <v>84</v>
      </c>
      <c r="F30" s="20">
        <v>6</v>
      </c>
      <c r="G30" s="20" t="s">
        <v>85</v>
      </c>
      <c r="H30" s="20"/>
      <c r="I30" s="13"/>
      <c r="J30" s="66"/>
    </row>
    <row r="31" s="2" customFormat="1" ht="51" customHeight="1" spans="1:10">
      <c r="A31" s="8"/>
      <c r="B31" s="9" t="s">
        <v>86</v>
      </c>
      <c r="C31" s="23" t="s">
        <v>50</v>
      </c>
      <c r="D31" s="40" t="str">
        <f>_xlfn.DISPIMG("ID_D2856945B3784AA2A05A2FBC6A0BE249",1)</f>
        <v>=DISPIMG("ID_D2856945B3784AA2A05A2FBC6A0BE249",1)</v>
      </c>
      <c r="E31" s="28" t="s">
        <v>87</v>
      </c>
      <c r="F31" s="20">
        <v>5</v>
      </c>
      <c r="G31" s="20" t="s">
        <v>58</v>
      </c>
      <c r="H31" s="20"/>
      <c r="I31" s="13"/>
      <c r="J31" s="64"/>
    </row>
    <row r="32" s="2" customFormat="1" ht="51" customHeight="1" spans="1:10">
      <c r="A32" s="8"/>
      <c r="B32" s="9" t="s">
        <v>88</v>
      </c>
      <c r="C32" s="23" t="s">
        <v>50</v>
      </c>
      <c r="D32" s="40" t="str">
        <f>_xlfn.DISPIMG("ID_97A93DB1E53C4FBDA194F8813D322650",1)</f>
        <v>=DISPIMG("ID_97A93DB1E53C4FBDA194F8813D322650",1)</v>
      </c>
      <c r="E32" s="28" t="s">
        <v>87</v>
      </c>
      <c r="F32" s="20">
        <v>5</v>
      </c>
      <c r="G32" s="20" t="s">
        <v>58</v>
      </c>
      <c r="H32" s="20"/>
      <c r="I32" s="13"/>
      <c r="J32" s="64"/>
    </row>
    <row r="33" s="2" customFormat="1" ht="54" customHeight="1" spans="1:10">
      <c r="A33" s="41"/>
      <c r="B33" s="9" t="s">
        <v>89</v>
      </c>
      <c r="C33" s="23" t="s">
        <v>50</v>
      </c>
      <c r="D33" s="42" t="str">
        <f>_xlfn.DISPIMG("ID_4AF0BD1A9DA04D66BB1C09355A24C5D1",1)</f>
        <v>=DISPIMG("ID_4AF0BD1A9DA04D66BB1C09355A24C5D1",1)</v>
      </c>
      <c r="E33" s="28" t="s">
        <v>87</v>
      </c>
      <c r="F33" s="20">
        <v>1</v>
      </c>
      <c r="G33" s="20" t="s">
        <v>58</v>
      </c>
      <c r="H33" s="20"/>
      <c r="I33" s="13"/>
      <c r="J33" s="68"/>
    </row>
    <row r="34" s="2" customFormat="1" ht="54" customHeight="1" spans="1:10">
      <c r="A34" s="21" t="s">
        <v>90</v>
      </c>
      <c r="B34" s="9" t="s">
        <v>91</v>
      </c>
      <c r="C34" s="23" t="s">
        <v>50</v>
      </c>
      <c r="D34" s="43" t="str">
        <f>_xlfn.DISPIMG("ID_47A9B966D213441186518F635E0734CC",1)</f>
        <v>=DISPIMG("ID_47A9B966D213441186518F635E0734CC",1)</v>
      </c>
      <c r="E34" s="28" t="s">
        <v>92</v>
      </c>
      <c r="F34" s="20">
        <v>3</v>
      </c>
      <c r="G34" s="20" t="s">
        <v>93</v>
      </c>
      <c r="H34" s="20"/>
      <c r="I34" s="13"/>
      <c r="J34" s="69"/>
    </row>
    <row r="35" s="2" customFormat="1" ht="54" customHeight="1" spans="1:10">
      <c r="A35" s="26"/>
      <c r="B35" s="9" t="s">
        <v>94</v>
      </c>
      <c r="C35" s="23" t="s">
        <v>50</v>
      </c>
      <c r="D35" s="44" t="str">
        <f>_xlfn.DISPIMG("ID_0152BD4E001941E3A88E860A04BAD370",1)</f>
        <v>=DISPIMG("ID_0152BD4E001941E3A88E860A04BAD370",1)</v>
      </c>
      <c r="E35" s="28" t="s">
        <v>95</v>
      </c>
      <c r="F35" s="20">
        <v>1</v>
      </c>
      <c r="G35" s="20" t="s">
        <v>40</v>
      </c>
      <c r="H35" s="20"/>
      <c r="I35" s="13"/>
      <c r="J35" s="70"/>
    </row>
    <row r="36" s="2" customFormat="1" ht="54" customHeight="1" spans="1:10">
      <c r="A36" s="31"/>
      <c r="B36" s="9" t="s">
        <v>96</v>
      </c>
      <c r="C36" s="23" t="s">
        <v>50</v>
      </c>
      <c r="D36" s="29" t="str">
        <f>_xlfn.DISPIMG("ID_D338296001E34BDD99488470BE570C8F",1)</f>
        <v>=DISPIMG("ID_D338296001E34BDD99488470BE570C8F",1)</v>
      </c>
      <c r="E36" s="28" t="s">
        <v>97</v>
      </c>
      <c r="F36" s="20">
        <v>1</v>
      </c>
      <c r="G36" s="20" t="s">
        <v>40</v>
      </c>
      <c r="H36" s="20"/>
      <c r="I36" s="13"/>
      <c r="J36" s="70"/>
    </row>
    <row r="37" s="2" customFormat="1" ht="57" customHeight="1" spans="1:10">
      <c r="A37" s="8" t="s">
        <v>98</v>
      </c>
      <c r="B37" s="9" t="s">
        <v>99</v>
      </c>
      <c r="C37" s="23" t="s">
        <v>50</v>
      </c>
      <c r="D37" s="45" t="str">
        <f>_xlfn.DISPIMG("ID_198893BC424C44B099A0BDA1CFF3074A",1)</f>
        <v>=DISPIMG("ID_198893BC424C44B099A0BDA1CFF3074A",1)</v>
      </c>
      <c r="E37" s="46" t="s">
        <v>100</v>
      </c>
      <c r="F37" s="20">
        <v>1</v>
      </c>
      <c r="G37" s="20" t="s">
        <v>40</v>
      </c>
      <c r="H37" s="20"/>
      <c r="I37" s="13"/>
      <c r="J37" s="70"/>
    </row>
    <row r="38" s="2" customFormat="1" ht="57" customHeight="1" spans="1:10">
      <c r="A38" s="8"/>
      <c r="B38" s="9" t="s">
        <v>101</v>
      </c>
      <c r="C38" s="23" t="s">
        <v>50</v>
      </c>
      <c r="D38" s="45" t="str">
        <f>_xlfn.DISPIMG("ID_2C410AFD98BD41AB9947EA486722FACE",1)</f>
        <v>=DISPIMG("ID_2C410AFD98BD41AB9947EA486722FACE",1)</v>
      </c>
      <c r="E38" s="35" t="s">
        <v>102</v>
      </c>
      <c r="F38" s="20">
        <v>2</v>
      </c>
      <c r="G38" s="20" t="s">
        <v>40</v>
      </c>
      <c r="H38" s="20"/>
      <c r="I38" s="13"/>
      <c r="J38" s="70"/>
    </row>
    <row r="39" s="2" customFormat="1" ht="57" customHeight="1" spans="1:10">
      <c r="A39" s="8"/>
      <c r="B39" s="32" t="s">
        <v>103</v>
      </c>
      <c r="C39" s="23" t="s">
        <v>50</v>
      </c>
      <c r="D39" s="45" t="str">
        <f>_xlfn.DISPIMG("ID_928312BFEE644E3DA655600401722E14",1)</f>
        <v>=DISPIMG("ID_928312BFEE644E3DA655600401722E14",1)</v>
      </c>
      <c r="E39" s="46" t="s">
        <v>104</v>
      </c>
      <c r="F39" s="20">
        <v>1</v>
      </c>
      <c r="G39" s="20" t="s">
        <v>40</v>
      </c>
      <c r="H39" s="20"/>
      <c r="I39" s="13"/>
      <c r="J39" s="70"/>
    </row>
    <row r="40" s="2" customFormat="1" ht="57" customHeight="1" spans="1:10">
      <c r="A40" s="8"/>
      <c r="B40" s="9" t="s">
        <v>105</v>
      </c>
      <c r="C40" s="23" t="s">
        <v>50</v>
      </c>
      <c r="D40" s="39" t="str">
        <f>_xlfn.DISPIMG("ID_86A1E8D3168F445EAA77F4E122690E59",1)</f>
        <v>=DISPIMG("ID_86A1E8D3168F445EAA77F4E122690E59",1)</v>
      </c>
      <c r="E40" s="28" t="s">
        <v>106</v>
      </c>
      <c r="F40" s="20">
        <v>1</v>
      </c>
      <c r="G40" s="20" t="s">
        <v>107</v>
      </c>
      <c r="H40" s="20"/>
      <c r="I40" s="13"/>
      <c r="J40" s="70"/>
    </row>
    <row r="41" s="2" customFormat="1" ht="57" customHeight="1" spans="1:10">
      <c r="A41" s="8"/>
      <c r="B41" s="9" t="s">
        <v>108</v>
      </c>
      <c r="C41" s="23" t="s">
        <v>50</v>
      </c>
      <c r="D41" s="39" t="str">
        <f>_xlfn.DISPIMG("ID_EF068D3F94884BE487A93821F3A09B79",1)</f>
        <v>=DISPIMG("ID_EF068D3F94884BE487A93821F3A09B79",1)</v>
      </c>
      <c r="E41" s="28" t="s">
        <v>109</v>
      </c>
      <c r="F41" s="20">
        <v>30</v>
      </c>
      <c r="G41" s="20" t="s">
        <v>110</v>
      </c>
      <c r="H41" s="20"/>
      <c r="I41" s="13"/>
      <c r="J41" s="70"/>
    </row>
    <row r="42" s="2" customFormat="1" ht="57" customHeight="1" spans="1:10">
      <c r="A42" s="8"/>
      <c r="B42" s="9" t="s">
        <v>111</v>
      </c>
      <c r="C42" s="23" t="s">
        <v>50</v>
      </c>
      <c r="D42" s="39" t="str">
        <f>_xlfn.DISPIMG("ID_8ABB67FC45D84A7A9B5118590337B751",1)</f>
        <v>=DISPIMG("ID_8ABB67FC45D84A7A9B5118590337B751",1)</v>
      </c>
      <c r="E42" s="28" t="s">
        <v>112</v>
      </c>
      <c r="F42" s="20">
        <v>5</v>
      </c>
      <c r="G42" s="20" t="s">
        <v>29</v>
      </c>
      <c r="H42" s="20"/>
      <c r="I42" s="13"/>
      <c r="J42" s="70"/>
    </row>
    <row r="43" s="2" customFormat="1" ht="57" customHeight="1" spans="1:10">
      <c r="A43" s="8"/>
      <c r="B43" s="9" t="s">
        <v>113</v>
      </c>
      <c r="C43" s="23" t="s">
        <v>50</v>
      </c>
      <c r="D43" s="39" t="str">
        <f>_xlfn.DISPIMG("ID_851B688467544F038AA68AF5D9740092",1)</f>
        <v>=DISPIMG("ID_851B688467544F038AA68AF5D9740092",1)</v>
      </c>
      <c r="E43" s="28" t="s">
        <v>114</v>
      </c>
      <c r="F43" s="20">
        <v>30</v>
      </c>
      <c r="G43" s="20" t="s">
        <v>29</v>
      </c>
      <c r="H43" s="20"/>
      <c r="I43" s="13"/>
      <c r="J43" s="70"/>
    </row>
    <row r="44" s="2" customFormat="1" ht="57" customHeight="1" spans="1:10">
      <c r="A44" s="8"/>
      <c r="B44" s="9" t="s">
        <v>115</v>
      </c>
      <c r="C44" s="23" t="s">
        <v>50</v>
      </c>
      <c r="D44" s="39" t="str">
        <f>_xlfn.DISPIMG("ID_A8132F8CF1CB4B969C8C15B9F4E2D80A",1)</f>
        <v>=DISPIMG("ID_A8132F8CF1CB4B969C8C15B9F4E2D80A",1)</v>
      </c>
      <c r="E44" s="28" t="s">
        <v>116</v>
      </c>
      <c r="F44" s="20">
        <v>2</v>
      </c>
      <c r="G44" s="20" t="s">
        <v>40</v>
      </c>
      <c r="H44" s="20"/>
      <c r="I44" s="13"/>
      <c r="J44" s="71"/>
    </row>
    <row r="45" s="2" customFormat="1" ht="57" customHeight="1" spans="1:10">
      <c r="A45" s="8" t="s">
        <v>117</v>
      </c>
      <c r="B45" s="9" t="s">
        <v>118</v>
      </c>
      <c r="C45" s="23" t="s">
        <v>25</v>
      </c>
      <c r="D45" s="47" t="str">
        <f>_xlfn.DISPIMG("ID_49E1588150E64C39A9FCC6748E19E292",1)</f>
        <v>=DISPIMG("ID_49E1588150E64C39A9FCC6748E19E292",1)</v>
      </c>
      <c r="E45" s="28" t="s">
        <v>119</v>
      </c>
      <c r="F45" s="20">
        <v>1</v>
      </c>
      <c r="G45" s="20" t="s">
        <v>120</v>
      </c>
      <c r="H45" s="13"/>
      <c r="I45" s="13"/>
      <c r="J45" s="72"/>
    </row>
    <row r="46" s="2" customFormat="1" ht="57" customHeight="1" spans="1:10">
      <c r="A46" s="8"/>
      <c r="B46" s="48" t="s">
        <v>121</v>
      </c>
      <c r="C46" s="23" t="s">
        <v>25</v>
      </c>
      <c r="D46" s="48" t="str">
        <f>_xlfn.DISPIMG("ID_11B3A80E5ACA474FA8C4B0448F795B70",1)</f>
        <v>=DISPIMG("ID_11B3A80E5ACA474FA8C4B0448F795B70",1)</v>
      </c>
      <c r="E46" s="49" t="s">
        <v>122</v>
      </c>
      <c r="F46" s="20">
        <v>5</v>
      </c>
      <c r="G46" s="20" t="s">
        <v>40</v>
      </c>
      <c r="H46" s="13"/>
      <c r="I46" s="13"/>
      <c r="J46" s="72"/>
    </row>
    <row r="47" s="2" customFormat="1" ht="57" customHeight="1" spans="1:10">
      <c r="A47" s="8"/>
      <c r="B47" s="9" t="s">
        <v>123</v>
      </c>
      <c r="C47" s="23" t="s">
        <v>25</v>
      </c>
      <c r="D47" s="39" t="str">
        <f>_xlfn.DISPIMG("ID_C36FEB53EA3F4469A1FC9DC70C940C60",1)</f>
        <v>=DISPIMG("ID_C36FEB53EA3F4469A1FC9DC70C940C60",1)</v>
      </c>
      <c r="E47" s="28" t="s">
        <v>124</v>
      </c>
      <c r="F47" s="20">
        <v>1</v>
      </c>
      <c r="G47" s="20" t="s">
        <v>125</v>
      </c>
      <c r="H47" s="13"/>
      <c r="I47" s="13"/>
      <c r="J47" s="72"/>
    </row>
    <row r="48" s="2" customFormat="1" ht="57" customHeight="1" spans="1:10">
      <c r="A48" s="8"/>
      <c r="B48" s="9" t="s">
        <v>126</v>
      </c>
      <c r="C48" s="23"/>
      <c r="D48" s="50"/>
      <c r="E48" s="28" t="s">
        <v>127</v>
      </c>
      <c r="F48" s="20">
        <v>3</v>
      </c>
      <c r="G48" s="20" t="s">
        <v>40</v>
      </c>
      <c r="H48" s="13"/>
      <c r="I48" s="13"/>
      <c r="J48" s="73" t="s">
        <v>128</v>
      </c>
    </row>
    <row r="49" s="2" customFormat="1" ht="57" customHeight="1" spans="1:10">
      <c r="A49" s="8" t="s">
        <v>129</v>
      </c>
      <c r="B49" s="9" t="s">
        <v>130</v>
      </c>
      <c r="C49" s="9"/>
      <c r="D49" s="9"/>
      <c r="E49" s="9"/>
      <c r="F49" s="20">
        <v>1</v>
      </c>
      <c r="G49" s="20" t="s">
        <v>131</v>
      </c>
      <c r="H49" s="13">
        <v>7600</v>
      </c>
      <c r="I49" s="13">
        <f>H49*F49</f>
        <v>7600</v>
      </c>
      <c r="J49" s="67"/>
    </row>
    <row r="50" s="2" customFormat="1" ht="40" customHeight="1" spans="1:10">
      <c r="A50" s="51" t="s">
        <v>9</v>
      </c>
      <c r="B50" s="51"/>
      <c r="C50" s="51"/>
      <c r="D50" s="51"/>
      <c r="E50" s="51"/>
      <c r="F50" s="51"/>
      <c r="G50" s="51"/>
      <c r="H50" s="51"/>
      <c r="I50" s="5"/>
      <c r="J50" s="66"/>
    </row>
    <row r="51" s="1" customFormat="1" ht="76" customHeight="1" spans="1:10">
      <c r="A51" s="52"/>
      <c r="B51" s="52"/>
      <c r="C51" s="53"/>
      <c r="D51" s="52"/>
      <c r="E51" s="52"/>
      <c r="F51" s="52"/>
      <c r="G51" s="52"/>
      <c r="H51" s="52"/>
      <c r="I51" s="52"/>
      <c r="J51" s="74"/>
    </row>
    <row r="52" s="1" customFormat="1" ht="57" customHeight="1" spans="2:10">
      <c r="B52" s="54"/>
      <c r="C52" s="55"/>
      <c r="D52" s="54"/>
      <c r="E52" s="54"/>
      <c r="F52" s="54"/>
      <c r="G52" s="54"/>
      <c r="H52" s="54"/>
      <c r="I52" s="54"/>
      <c r="J52" s="4"/>
    </row>
    <row r="53" s="1" customFormat="1" ht="57" customHeight="1" spans="2:10">
      <c r="B53" s="54"/>
      <c r="C53" s="55"/>
      <c r="D53" s="54"/>
      <c r="E53" s="54"/>
      <c r="F53" s="54"/>
      <c r="G53" s="54"/>
      <c r="H53" s="54"/>
      <c r="I53" s="54"/>
      <c r="J53" s="4"/>
    </row>
    <row r="54" s="1" customFormat="1" ht="57" customHeight="1" spans="2:10">
      <c r="B54" s="54"/>
      <c r="C54" s="55"/>
      <c r="D54" s="54"/>
      <c r="E54" s="54"/>
      <c r="F54" s="54"/>
      <c r="G54" s="54"/>
      <c r="H54" s="54"/>
      <c r="I54" s="54"/>
      <c r="J54" s="4"/>
    </row>
    <row r="55" s="1" customFormat="1" ht="57" customHeight="1" spans="2:10">
      <c r="B55" s="54"/>
      <c r="C55" s="55"/>
      <c r="D55" s="54"/>
      <c r="E55" s="54"/>
      <c r="F55" s="54"/>
      <c r="G55" s="54"/>
      <c r="H55" s="54"/>
      <c r="I55" s="54"/>
      <c r="J55" s="4"/>
    </row>
    <row r="56" s="1" customFormat="1" ht="57" customHeight="1" spans="2:10">
      <c r="B56" s="54"/>
      <c r="C56" s="55"/>
      <c r="D56" s="54"/>
      <c r="E56" s="54"/>
      <c r="F56" s="54"/>
      <c r="G56" s="54"/>
      <c r="H56" s="54"/>
      <c r="I56" s="54"/>
      <c r="J56" s="4"/>
    </row>
    <row r="57" s="1" customFormat="1" ht="27" customHeight="1" spans="2:11">
      <c r="B57" s="56"/>
      <c r="C57" s="57"/>
      <c r="D57" s="58"/>
      <c r="E57" s="58"/>
      <c r="F57" s="58"/>
      <c r="G57" s="58"/>
      <c r="H57" s="58"/>
      <c r="I57" s="58"/>
      <c r="J57" s="4"/>
      <c r="K57" s="58"/>
    </row>
    <row r="58" s="1" customFormat="1" ht="62" customHeight="1" spans="2:11">
      <c r="B58" s="59"/>
      <c r="C58" s="60"/>
      <c r="D58" s="61"/>
      <c r="E58" s="61"/>
      <c r="F58" s="61"/>
      <c r="G58" s="61"/>
      <c r="H58" s="61"/>
      <c r="I58" s="61"/>
      <c r="J58" s="4"/>
      <c r="K58" s="58"/>
    </row>
    <row r="59" s="1" customFormat="1" spans="2:11">
      <c r="B59" s="56"/>
      <c r="C59" s="57"/>
      <c r="D59" s="58"/>
      <c r="E59" s="58"/>
      <c r="F59" s="58"/>
      <c r="G59" s="58"/>
      <c r="H59" s="58"/>
      <c r="I59" s="58"/>
      <c r="J59" s="4"/>
      <c r="K59" s="58"/>
    </row>
    <row r="60" s="1" customFormat="1" spans="2:11">
      <c r="B60" s="56"/>
      <c r="C60" s="57"/>
      <c r="D60" s="58"/>
      <c r="E60" s="58"/>
      <c r="F60" s="58"/>
      <c r="G60" s="58"/>
      <c r="H60" s="58"/>
      <c r="I60" s="58"/>
      <c r="J60" s="4"/>
      <c r="K60" s="58"/>
    </row>
    <row r="61" s="1" customFormat="1" spans="2:11">
      <c r="B61" s="56"/>
      <c r="C61" s="57"/>
      <c r="D61" s="58"/>
      <c r="E61" s="58"/>
      <c r="F61" s="58"/>
      <c r="G61" s="58"/>
      <c r="H61" s="58"/>
      <c r="I61" s="58"/>
      <c r="J61" s="4"/>
      <c r="K61" s="58"/>
    </row>
    <row r="62" s="1" customFormat="1" spans="2:11">
      <c r="B62" s="56"/>
      <c r="C62" s="57"/>
      <c r="D62" s="58"/>
      <c r="E62" s="58"/>
      <c r="F62" s="58"/>
      <c r="G62" s="58"/>
      <c r="H62" s="58"/>
      <c r="I62" s="58"/>
      <c r="J62" s="4"/>
      <c r="K62" s="58"/>
    </row>
    <row r="63" s="1" customFormat="1" spans="2:11">
      <c r="B63" s="56"/>
      <c r="C63" s="57"/>
      <c r="D63" s="58"/>
      <c r="E63" s="58"/>
      <c r="F63" s="58"/>
      <c r="G63" s="58"/>
      <c r="H63" s="58"/>
      <c r="I63" s="58"/>
      <c r="J63" s="4"/>
      <c r="K63" s="58"/>
    </row>
    <row r="64" s="1" customFormat="1" spans="2:11">
      <c r="B64" s="56"/>
      <c r="C64" s="57"/>
      <c r="D64" s="58"/>
      <c r="E64" s="58"/>
      <c r="F64" s="58"/>
      <c r="G64" s="58"/>
      <c r="H64" s="58"/>
      <c r="I64" s="58"/>
      <c r="J64" s="4"/>
      <c r="K64" s="58"/>
    </row>
    <row r="65" s="1" customFormat="1" spans="2:11">
      <c r="B65" s="56"/>
      <c r="C65" s="57"/>
      <c r="D65" s="58"/>
      <c r="E65" s="58"/>
      <c r="F65" s="58"/>
      <c r="G65" s="58"/>
      <c r="H65" s="58"/>
      <c r="I65" s="58"/>
      <c r="J65" s="4"/>
      <c r="K65" s="58"/>
    </row>
    <row r="66" s="1" customFormat="1" spans="2:11">
      <c r="B66" s="56"/>
      <c r="C66" s="57"/>
      <c r="D66" s="58"/>
      <c r="E66" s="58"/>
      <c r="F66" s="58"/>
      <c r="G66" s="58"/>
      <c r="H66" s="58"/>
      <c r="I66" s="58"/>
      <c r="J66" s="4"/>
      <c r="K66" s="58"/>
    </row>
    <row r="67" s="1" customFormat="1" spans="2:11">
      <c r="B67" s="56"/>
      <c r="C67" s="57"/>
      <c r="D67" s="58"/>
      <c r="E67" s="58"/>
      <c r="F67" s="58"/>
      <c r="G67" s="58"/>
      <c r="H67" s="58"/>
      <c r="I67" s="58"/>
      <c r="J67" s="4"/>
      <c r="K67" s="58"/>
    </row>
    <row r="68" s="1" customFormat="1" spans="2:11">
      <c r="B68" s="56"/>
      <c r="C68" s="57"/>
      <c r="D68" s="58"/>
      <c r="E68" s="58"/>
      <c r="F68" s="58"/>
      <c r="G68" s="58"/>
      <c r="H68" s="58"/>
      <c r="I68" s="58"/>
      <c r="J68" s="4"/>
      <c r="K68" s="58"/>
    </row>
    <row r="69" s="1" customFormat="1" spans="2:11">
      <c r="B69" s="56"/>
      <c r="C69" s="57"/>
      <c r="D69" s="58"/>
      <c r="E69" s="58"/>
      <c r="F69" s="58"/>
      <c r="G69" s="58"/>
      <c r="H69" s="58"/>
      <c r="I69" s="58"/>
      <c r="J69" s="4"/>
      <c r="K69" s="58"/>
    </row>
    <row r="70" s="1" customFormat="1" spans="2:11">
      <c r="B70" s="56"/>
      <c r="C70" s="57"/>
      <c r="D70" s="58"/>
      <c r="E70" s="58"/>
      <c r="F70" s="58"/>
      <c r="G70" s="58"/>
      <c r="H70" s="58"/>
      <c r="I70" s="58"/>
      <c r="J70" s="4"/>
      <c r="K70" s="58"/>
    </row>
    <row r="71" s="1" customFormat="1" spans="2:11">
      <c r="B71" s="56"/>
      <c r="C71" s="57"/>
      <c r="D71" s="58"/>
      <c r="E71" s="58"/>
      <c r="F71" s="58"/>
      <c r="G71" s="58"/>
      <c r="H71" s="58"/>
      <c r="I71" s="58"/>
      <c r="J71" s="4"/>
      <c r="K71" s="58"/>
    </row>
    <row r="72" s="1" customFormat="1" spans="2:11">
      <c r="B72" s="56"/>
      <c r="C72" s="57"/>
      <c r="D72" s="58"/>
      <c r="E72" s="58"/>
      <c r="F72" s="58"/>
      <c r="G72" s="58"/>
      <c r="H72" s="58"/>
      <c r="I72" s="58"/>
      <c r="J72" s="4"/>
      <c r="K72" s="58"/>
    </row>
    <row r="73" s="1" customFormat="1" spans="2:11">
      <c r="B73" s="56"/>
      <c r="C73" s="57"/>
      <c r="D73" s="58"/>
      <c r="E73" s="58"/>
      <c r="F73" s="58"/>
      <c r="G73" s="58"/>
      <c r="H73" s="58"/>
      <c r="I73" s="58"/>
      <c r="J73" s="4"/>
      <c r="K73" s="58"/>
    </row>
    <row r="74" s="1" customFormat="1" spans="2:11">
      <c r="B74" s="56"/>
      <c r="C74" s="57"/>
      <c r="D74" s="58"/>
      <c r="E74" s="58"/>
      <c r="F74" s="58"/>
      <c r="G74" s="58"/>
      <c r="H74" s="58"/>
      <c r="I74" s="58"/>
      <c r="J74" s="4"/>
      <c r="K74" s="58"/>
    </row>
    <row r="75" s="1" customFormat="1" spans="2:11">
      <c r="B75" s="56"/>
      <c r="C75" s="57"/>
      <c r="D75" s="58"/>
      <c r="E75" s="58"/>
      <c r="F75" s="58"/>
      <c r="G75" s="58"/>
      <c r="H75" s="58"/>
      <c r="I75" s="58"/>
      <c r="J75" s="4"/>
      <c r="K75" s="58"/>
    </row>
    <row r="76" s="1" customFormat="1" spans="2:11">
      <c r="B76" s="56"/>
      <c r="C76" s="57"/>
      <c r="D76" s="58"/>
      <c r="E76" s="58"/>
      <c r="F76" s="58"/>
      <c r="G76" s="58"/>
      <c r="H76" s="58"/>
      <c r="I76" s="58"/>
      <c r="J76" s="4"/>
      <c r="K76" s="58"/>
    </row>
    <row r="77" s="1" customFormat="1" spans="2:11">
      <c r="B77" s="56"/>
      <c r="C77" s="57"/>
      <c r="D77" s="58"/>
      <c r="E77" s="58"/>
      <c r="F77" s="58"/>
      <c r="G77" s="58"/>
      <c r="H77" s="58"/>
      <c r="I77" s="58"/>
      <c r="J77" s="4"/>
      <c r="K77" s="58"/>
    </row>
    <row r="78" s="1" customFormat="1" spans="2:11">
      <c r="B78" s="56"/>
      <c r="C78" s="57"/>
      <c r="D78" s="58"/>
      <c r="E78" s="58"/>
      <c r="F78" s="58"/>
      <c r="G78" s="58"/>
      <c r="H78" s="58"/>
      <c r="I78" s="58"/>
      <c r="J78" s="4"/>
      <c r="K78" s="58"/>
    </row>
    <row r="79" s="1" customFormat="1" spans="2:11">
      <c r="B79" s="56"/>
      <c r="C79" s="57"/>
      <c r="D79" s="58"/>
      <c r="E79" s="58"/>
      <c r="F79" s="58"/>
      <c r="G79" s="58"/>
      <c r="H79" s="58"/>
      <c r="I79" s="58"/>
      <c r="J79" s="4"/>
      <c r="K79" s="58"/>
    </row>
    <row r="80" s="1" customFormat="1" spans="2:11">
      <c r="B80" s="56"/>
      <c r="C80" s="57"/>
      <c r="D80" s="58"/>
      <c r="E80" s="58"/>
      <c r="F80" s="58"/>
      <c r="G80" s="58"/>
      <c r="H80" s="58"/>
      <c r="I80" s="58"/>
      <c r="J80" s="4"/>
      <c r="K80" s="58"/>
    </row>
    <row r="81" s="1" customFormat="1" spans="2:11">
      <c r="B81" s="56"/>
      <c r="C81" s="57"/>
      <c r="D81" s="58"/>
      <c r="E81" s="58"/>
      <c r="F81" s="58"/>
      <c r="G81" s="58"/>
      <c r="H81" s="58"/>
      <c r="I81" s="58"/>
      <c r="J81" s="4"/>
      <c r="K81" s="58"/>
    </row>
    <row r="82" s="1" customFormat="1" spans="2:11">
      <c r="B82" s="56"/>
      <c r="C82" s="57"/>
      <c r="D82" s="58"/>
      <c r="E82" s="58"/>
      <c r="F82" s="58"/>
      <c r="G82" s="58"/>
      <c r="H82" s="58"/>
      <c r="I82" s="58"/>
      <c r="J82" s="4"/>
      <c r="K82" s="58"/>
    </row>
    <row r="83" s="1" customFormat="1" spans="2:11">
      <c r="B83" s="56"/>
      <c r="C83" s="57"/>
      <c r="D83" s="58"/>
      <c r="E83" s="58"/>
      <c r="F83" s="58"/>
      <c r="G83" s="58"/>
      <c r="H83" s="58"/>
      <c r="I83" s="58"/>
      <c r="J83" s="4"/>
      <c r="K83" s="58"/>
    </row>
    <row r="84" s="1" customFormat="1" spans="2:11">
      <c r="B84" s="56"/>
      <c r="C84" s="57"/>
      <c r="D84" s="58"/>
      <c r="E84" s="58"/>
      <c r="F84" s="58"/>
      <c r="G84" s="58"/>
      <c r="H84" s="58"/>
      <c r="I84" s="58"/>
      <c r="J84" s="4"/>
      <c r="K84" s="58"/>
    </row>
    <row r="85" s="1" customFormat="1" spans="2:11">
      <c r="B85" s="56"/>
      <c r="C85" s="57"/>
      <c r="D85" s="58"/>
      <c r="E85" s="58"/>
      <c r="F85" s="58"/>
      <c r="G85" s="58"/>
      <c r="H85" s="58"/>
      <c r="I85" s="58"/>
      <c r="J85" s="4"/>
      <c r="K85" s="58"/>
    </row>
    <row r="86" s="1" customFormat="1" spans="2:11">
      <c r="B86" s="56"/>
      <c r="C86" s="57"/>
      <c r="D86" s="58"/>
      <c r="E86" s="58"/>
      <c r="F86" s="58"/>
      <c r="G86" s="58"/>
      <c r="H86" s="58"/>
      <c r="I86" s="58"/>
      <c r="J86" s="4"/>
      <c r="K86" s="58"/>
    </row>
    <row r="87" s="1" customFormat="1" spans="2:11">
      <c r="B87" s="56"/>
      <c r="C87" s="57"/>
      <c r="D87" s="58"/>
      <c r="E87" s="58"/>
      <c r="F87" s="58"/>
      <c r="G87" s="58"/>
      <c r="H87" s="58"/>
      <c r="I87" s="58"/>
      <c r="J87" s="4"/>
      <c r="K87" s="58"/>
    </row>
    <row r="88" s="1" customFormat="1" spans="2:11">
      <c r="B88" s="56"/>
      <c r="C88" s="57"/>
      <c r="D88" s="58"/>
      <c r="E88" s="58"/>
      <c r="F88" s="58"/>
      <c r="G88" s="58"/>
      <c r="H88" s="58"/>
      <c r="I88" s="58"/>
      <c r="J88" s="4"/>
      <c r="K88" s="58"/>
    </row>
    <row r="89" s="1" customFormat="1" spans="2:11">
      <c r="B89" s="56"/>
      <c r="C89" s="57"/>
      <c r="D89" s="58"/>
      <c r="E89" s="58"/>
      <c r="F89" s="58"/>
      <c r="G89" s="58"/>
      <c r="H89" s="58"/>
      <c r="I89" s="58"/>
      <c r="J89" s="4"/>
      <c r="K89" s="58"/>
    </row>
    <row r="90" s="1" customFormat="1" spans="2:11">
      <c r="B90" s="56"/>
      <c r="C90" s="57"/>
      <c r="D90" s="58"/>
      <c r="E90" s="58"/>
      <c r="F90" s="58"/>
      <c r="G90" s="58"/>
      <c r="H90" s="58"/>
      <c r="I90" s="58"/>
      <c r="J90" s="4"/>
      <c r="K90" s="58"/>
    </row>
    <row r="91" s="1" customFormat="1" spans="2:11">
      <c r="B91" s="56"/>
      <c r="C91" s="57"/>
      <c r="D91" s="58"/>
      <c r="E91" s="58"/>
      <c r="F91" s="58"/>
      <c r="G91" s="58"/>
      <c r="H91" s="58"/>
      <c r="I91" s="58"/>
      <c r="J91" s="4"/>
      <c r="K91" s="58"/>
    </row>
    <row r="92" s="1" customFormat="1" spans="2:11">
      <c r="B92" s="56"/>
      <c r="C92" s="57"/>
      <c r="D92" s="58"/>
      <c r="E92" s="58"/>
      <c r="F92" s="58"/>
      <c r="G92" s="58"/>
      <c r="H92" s="58"/>
      <c r="I92" s="58"/>
      <c r="J92" s="4"/>
      <c r="K92" s="58"/>
    </row>
    <row r="93" s="1" customFormat="1" spans="2:11">
      <c r="B93" s="56"/>
      <c r="C93" s="57"/>
      <c r="D93" s="58"/>
      <c r="E93" s="58"/>
      <c r="F93" s="58"/>
      <c r="G93" s="58"/>
      <c r="H93" s="58"/>
      <c r="I93" s="58"/>
      <c r="J93" s="4"/>
      <c r="K93" s="58"/>
    </row>
    <row r="94" s="1" customFormat="1" spans="2:11">
      <c r="B94" s="56"/>
      <c r="C94" s="57"/>
      <c r="D94" s="58"/>
      <c r="E94" s="58"/>
      <c r="F94" s="58"/>
      <c r="G94" s="58"/>
      <c r="H94" s="58"/>
      <c r="I94" s="58"/>
      <c r="J94" s="4"/>
      <c r="K94" s="58"/>
    </row>
    <row r="95" s="1" customFormat="1" spans="2:11">
      <c r="B95" s="56"/>
      <c r="C95" s="57"/>
      <c r="D95" s="58"/>
      <c r="E95" s="58"/>
      <c r="F95" s="58"/>
      <c r="G95" s="58"/>
      <c r="H95" s="58"/>
      <c r="I95" s="58"/>
      <c r="J95" s="4"/>
      <c r="K95" s="58"/>
    </row>
    <row r="96" s="1" customFormat="1" spans="2:11">
      <c r="B96" s="56"/>
      <c r="C96" s="57"/>
      <c r="D96" s="58"/>
      <c r="E96" s="58"/>
      <c r="F96" s="58"/>
      <c r="G96" s="58"/>
      <c r="H96" s="58"/>
      <c r="I96" s="58"/>
      <c r="J96" s="4"/>
      <c r="K96" s="58"/>
    </row>
    <row r="97" s="1" customFormat="1" spans="2:11">
      <c r="B97" s="56"/>
      <c r="C97" s="57"/>
      <c r="D97" s="58"/>
      <c r="E97" s="58"/>
      <c r="F97" s="58"/>
      <c r="G97" s="58"/>
      <c r="H97" s="58"/>
      <c r="I97" s="58"/>
      <c r="J97" s="4"/>
      <c r="K97" s="58"/>
    </row>
    <row r="98" s="1" customFormat="1" spans="2:11">
      <c r="B98" s="56"/>
      <c r="C98" s="57"/>
      <c r="D98" s="58"/>
      <c r="E98" s="58"/>
      <c r="F98" s="58"/>
      <c r="G98" s="58"/>
      <c r="H98" s="58"/>
      <c r="I98" s="58"/>
      <c r="J98" s="4"/>
      <c r="K98" s="58"/>
    </row>
    <row r="99" s="1" customFormat="1" spans="2:11">
      <c r="B99" s="56"/>
      <c r="C99" s="57"/>
      <c r="D99" s="58"/>
      <c r="E99" s="58"/>
      <c r="F99" s="58"/>
      <c r="G99" s="58"/>
      <c r="H99" s="58"/>
      <c r="I99" s="58"/>
      <c r="J99" s="4"/>
      <c r="K99" s="58"/>
    </row>
    <row r="100" s="1" customFormat="1" spans="2:11">
      <c r="B100" s="56"/>
      <c r="C100" s="57"/>
      <c r="D100" s="58"/>
      <c r="E100" s="58"/>
      <c r="F100" s="58"/>
      <c r="G100" s="58"/>
      <c r="H100" s="58"/>
      <c r="I100" s="58"/>
      <c r="J100" s="4"/>
      <c r="K100" s="58"/>
    </row>
    <row r="101" s="1" customFormat="1" spans="2:11">
      <c r="B101" s="56"/>
      <c r="C101" s="57"/>
      <c r="D101" s="58"/>
      <c r="E101" s="58"/>
      <c r="F101" s="58"/>
      <c r="G101" s="58"/>
      <c r="H101" s="58"/>
      <c r="I101" s="58"/>
      <c r="J101" s="4"/>
      <c r="K101" s="58"/>
    </row>
    <row r="102" s="1" customFormat="1" spans="2:11">
      <c r="B102" s="56"/>
      <c r="C102" s="57"/>
      <c r="D102" s="58"/>
      <c r="E102" s="58"/>
      <c r="F102" s="58"/>
      <c r="G102" s="58"/>
      <c r="H102" s="58"/>
      <c r="I102" s="58"/>
      <c r="J102" s="4"/>
      <c r="K102" s="58"/>
    </row>
    <row r="103" s="1" customFormat="1" spans="2:11">
      <c r="B103" s="56"/>
      <c r="C103" s="57"/>
      <c r="D103" s="58"/>
      <c r="E103" s="58"/>
      <c r="F103" s="58"/>
      <c r="G103" s="58"/>
      <c r="H103" s="58"/>
      <c r="I103" s="58"/>
      <c r="J103" s="4"/>
      <c r="K103" s="58"/>
    </row>
    <row r="104" s="1" customFormat="1" spans="2:11">
      <c r="B104" s="56"/>
      <c r="C104" s="57"/>
      <c r="D104" s="58"/>
      <c r="E104" s="58"/>
      <c r="F104" s="58"/>
      <c r="G104" s="58"/>
      <c r="H104" s="58"/>
      <c r="I104" s="58"/>
      <c r="J104" s="4"/>
      <c r="K104" s="58"/>
    </row>
    <row r="105" s="1" customFormat="1" spans="2:11">
      <c r="B105" s="56"/>
      <c r="C105" s="57"/>
      <c r="D105" s="58"/>
      <c r="E105" s="58"/>
      <c r="F105" s="58"/>
      <c r="G105" s="58"/>
      <c r="H105" s="58"/>
      <c r="I105" s="58"/>
      <c r="J105" s="4"/>
      <c r="K105" s="58"/>
    </row>
    <row r="106" s="1" customFormat="1" spans="2:11">
      <c r="B106" s="56"/>
      <c r="C106" s="57"/>
      <c r="D106" s="58"/>
      <c r="E106" s="58"/>
      <c r="F106" s="58"/>
      <c r="G106" s="58"/>
      <c r="H106" s="58"/>
      <c r="I106" s="58"/>
      <c r="J106" s="4"/>
      <c r="K106" s="58"/>
    </row>
    <row r="107" s="1" customFormat="1" spans="2:11">
      <c r="B107" s="56"/>
      <c r="C107" s="57"/>
      <c r="D107" s="58"/>
      <c r="E107" s="58"/>
      <c r="F107" s="58"/>
      <c r="G107" s="58"/>
      <c r="H107" s="58"/>
      <c r="I107" s="58"/>
      <c r="J107" s="4"/>
      <c r="K107" s="58"/>
    </row>
    <row r="108" s="1" customFormat="1" spans="2:11">
      <c r="B108" s="56"/>
      <c r="C108" s="57"/>
      <c r="D108" s="58"/>
      <c r="E108" s="58"/>
      <c r="F108" s="58"/>
      <c r="G108" s="58"/>
      <c r="H108" s="58"/>
      <c r="I108" s="58"/>
      <c r="J108" s="4"/>
      <c r="K108" s="58"/>
    </row>
    <row r="109" s="1" customFormat="1" spans="2:11">
      <c r="B109" s="56"/>
      <c r="C109" s="57"/>
      <c r="D109" s="58"/>
      <c r="E109" s="58"/>
      <c r="F109" s="58"/>
      <c r="G109" s="58"/>
      <c r="H109" s="58"/>
      <c r="I109" s="58"/>
      <c r="J109" s="4"/>
      <c r="K109" s="58"/>
    </row>
    <row r="110" s="1" customFormat="1" spans="2:11">
      <c r="B110" s="56"/>
      <c r="C110" s="57"/>
      <c r="D110" s="58"/>
      <c r="E110" s="58"/>
      <c r="F110" s="58"/>
      <c r="G110" s="58"/>
      <c r="H110" s="58"/>
      <c r="I110" s="58"/>
      <c r="J110" s="4"/>
      <c r="K110" s="58"/>
    </row>
    <row r="111" s="1" customFormat="1" spans="2:11">
      <c r="B111" s="56"/>
      <c r="C111" s="57"/>
      <c r="D111" s="58"/>
      <c r="E111" s="58"/>
      <c r="F111" s="58"/>
      <c r="G111" s="58"/>
      <c r="H111" s="58"/>
      <c r="I111" s="58"/>
      <c r="J111" s="4"/>
      <c r="K111" s="58"/>
    </row>
    <row r="112" s="1" customFormat="1" spans="2:11">
      <c r="B112" s="56"/>
      <c r="C112" s="57"/>
      <c r="D112" s="58"/>
      <c r="E112" s="58"/>
      <c r="F112" s="58"/>
      <c r="G112" s="58"/>
      <c r="H112" s="58"/>
      <c r="I112" s="58"/>
      <c r="J112" s="4"/>
      <c r="K112" s="58"/>
    </row>
    <row r="113" s="1" customFormat="1" spans="2:11">
      <c r="B113" s="56"/>
      <c r="C113" s="57"/>
      <c r="D113" s="58"/>
      <c r="E113" s="58"/>
      <c r="F113" s="58"/>
      <c r="G113" s="58"/>
      <c r="H113" s="58"/>
      <c r="I113" s="58"/>
      <c r="J113" s="4"/>
      <c r="K113" s="58"/>
    </row>
    <row r="114" s="1" customFormat="1" spans="2:11">
      <c r="B114" s="56"/>
      <c r="C114" s="57"/>
      <c r="D114" s="58"/>
      <c r="E114" s="58"/>
      <c r="F114" s="58"/>
      <c r="G114" s="58"/>
      <c r="H114" s="58"/>
      <c r="I114" s="58"/>
      <c r="J114" s="4"/>
      <c r="K114" s="58"/>
    </row>
    <row r="115" s="1" customFormat="1" spans="2:11">
      <c r="B115" s="56"/>
      <c r="C115" s="57"/>
      <c r="D115" s="58"/>
      <c r="E115" s="58"/>
      <c r="F115" s="58"/>
      <c r="G115" s="58"/>
      <c r="H115" s="58"/>
      <c r="I115" s="58"/>
      <c r="J115" s="4"/>
      <c r="K115" s="58"/>
    </row>
    <row r="116" s="1" customFormat="1" spans="2:11">
      <c r="B116" s="56"/>
      <c r="C116" s="57"/>
      <c r="D116" s="58"/>
      <c r="E116" s="58"/>
      <c r="F116" s="58"/>
      <c r="G116" s="58"/>
      <c r="H116" s="58"/>
      <c r="I116" s="58"/>
      <c r="J116" s="4"/>
      <c r="K116" s="58"/>
    </row>
    <row r="117" s="1" customFormat="1" spans="2:11">
      <c r="B117" s="56"/>
      <c r="C117" s="57"/>
      <c r="D117" s="58"/>
      <c r="E117" s="58"/>
      <c r="F117" s="58"/>
      <c r="G117" s="58"/>
      <c r="H117" s="58"/>
      <c r="I117" s="58"/>
      <c r="J117" s="4"/>
      <c r="K117" s="58"/>
    </row>
    <row r="118" s="1" customFormat="1" spans="2:11">
      <c r="B118" s="56"/>
      <c r="C118" s="57"/>
      <c r="D118" s="58"/>
      <c r="E118" s="58"/>
      <c r="F118" s="58"/>
      <c r="G118" s="58"/>
      <c r="H118" s="58"/>
      <c r="I118" s="58"/>
      <c r="J118" s="4"/>
      <c r="K118" s="58"/>
    </row>
    <row r="119" s="1" customFormat="1" spans="2:11">
      <c r="B119" s="56"/>
      <c r="C119" s="57"/>
      <c r="D119" s="58"/>
      <c r="E119" s="58"/>
      <c r="F119" s="58"/>
      <c r="G119" s="58"/>
      <c r="H119" s="58"/>
      <c r="I119" s="58"/>
      <c r="J119" s="4"/>
      <c r="K119" s="58"/>
    </row>
    <row r="120" s="1" customFormat="1" spans="2:11">
      <c r="B120" s="56"/>
      <c r="C120" s="57"/>
      <c r="D120" s="58"/>
      <c r="E120" s="58"/>
      <c r="F120" s="58"/>
      <c r="G120" s="58"/>
      <c r="H120" s="58"/>
      <c r="I120" s="58"/>
      <c r="J120" s="4"/>
      <c r="K120" s="58"/>
    </row>
    <row r="121" s="1" customFormat="1" spans="2:11">
      <c r="B121" s="56"/>
      <c r="C121" s="57"/>
      <c r="D121" s="58"/>
      <c r="E121" s="58"/>
      <c r="F121" s="58"/>
      <c r="G121" s="58"/>
      <c r="H121" s="58"/>
      <c r="I121" s="58"/>
      <c r="J121" s="4"/>
      <c r="K121" s="58"/>
    </row>
    <row r="122" s="1" customFormat="1" spans="2:11">
      <c r="B122" s="56"/>
      <c r="C122" s="57"/>
      <c r="D122" s="58"/>
      <c r="E122" s="58"/>
      <c r="F122" s="58"/>
      <c r="G122" s="58"/>
      <c r="H122" s="58"/>
      <c r="I122" s="58"/>
      <c r="J122" s="4"/>
      <c r="K122" s="58"/>
    </row>
    <row r="123" s="1" customFormat="1" spans="2:11">
      <c r="B123" s="56"/>
      <c r="C123" s="57"/>
      <c r="D123" s="58"/>
      <c r="E123" s="58"/>
      <c r="F123" s="58"/>
      <c r="G123" s="58"/>
      <c r="H123" s="58"/>
      <c r="I123" s="58"/>
      <c r="J123" s="4"/>
      <c r="K123" s="58"/>
    </row>
    <row r="124" s="1" customFormat="1" spans="2:11">
      <c r="B124" s="56"/>
      <c r="C124" s="57"/>
      <c r="D124" s="58"/>
      <c r="E124" s="58"/>
      <c r="F124" s="58"/>
      <c r="G124" s="58"/>
      <c r="H124" s="58"/>
      <c r="I124" s="58"/>
      <c r="J124" s="4"/>
      <c r="K124" s="58"/>
    </row>
    <row r="125" s="1" customFormat="1" spans="2:11">
      <c r="B125" s="56"/>
      <c r="C125" s="57"/>
      <c r="D125" s="58"/>
      <c r="E125" s="58"/>
      <c r="F125" s="58"/>
      <c r="G125" s="58"/>
      <c r="H125" s="58"/>
      <c r="I125" s="58"/>
      <c r="J125" s="4"/>
      <c r="K125" s="58"/>
    </row>
    <row r="126" s="1" customFormat="1" spans="2:11">
      <c r="B126" s="56"/>
      <c r="C126" s="57"/>
      <c r="D126" s="58"/>
      <c r="E126" s="58"/>
      <c r="F126" s="58"/>
      <c r="G126" s="58"/>
      <c r="H126" s="58"/>
      <c r="I126" s="58"/>
      <c r="J126" s="4"/>
      <c r="K126" s="58"/>
    </row>
    <row r="127" s="1" customFormat="1" spans="2:11">
      <c r="B127" s="56"/>
      <c r="C127" s="57"/>
      <c r="D127" s="58"/>
      <c r="E127" s="58"/>
      <c r="F127" s="58"/>
      <c r="G127" s="58"/>
      <c r="H127" s="58"/>
      <c r="I127" s="58"/>
      <c r="J127" s="4"/>
      <c r="K127" s="58"/>
    </row>
    <row r="128" s="1" customFormat="1" spans="2:11">
      <c r="B128" s="56"/>
      <c r="C128" s="57"/>
      <c r="D128" s="58"/>
      <c r="E128" s="58"/>
      <c r="F128" s="58"/>
      <c r="G128" s="58"/>
      <c r="H128" s="58"/>
      <c r="I128" s="58"/>
      <c r="J128" s="4"/>
      <c r="K128" s="58"/>
    </row>
    <row r="129" s="1" customFormat="1" spans="2:11">
      <c r="B129" s="56"/>
      <c r="C129" s="57"/>
      <c r="D129" s="58"/>
      <c r="E129" s="58"/>
      <c r="F129" s="58"/>
      <c r="G129" s="58"/>
      <c r="H129" s="58"/>
      <c r="I129" s="58"/>
      <c r="J129" s="4"/>
      <c r="K129" s="58"/>
    </row>
    <row r="130" s="1" customFormat="1" spans="2:11">
      <c r="B130" s="56"/>
      <c r="C130" s="57"/>
      <c r="D130" s="58"/>
      <c r="E130" s="58"/>
      <c r="F130" s="58"/>
      <c r="G130" s="58"/>
      <c r="H130" s="58"/>
      <c r="I130" s="58"/>
      <c r="J130" s="4"/>
      <c r="K130" s="58"/>
    </row>
  </sheetData>
  <mergeCells count="17">
    <mergeCell ref="A1:J1"/>
    <mergeCell ref="B49:E49"/>
    <mergeCell ref="A50:H50"/>
    <mergeCell ref="A51:I51"/>
    <mergeCell ref="A3:A5"/>
    <mergeCell ref="A6:A11"/>
    <mergeCell ref="A12:A19"/>
    <mergeCell ref="A20:A32"/>
    <mergeCell ref="A34:A36"/>
    <mergeCell ref="A37:A44"/>
    <mergeCell ref="A45:A48"/>
    <mergeCell ref="J7:J11"/>
    <mergeCell ref="J12:J18"/>
    <mergeCell ref="J21:J30"/>
    <mergeCell ref="J31:J32"/>
    <mergeCell ref="J34:J36"/>
    <mergeCell ref="J37:J44"/>
  </mergeCells>
  <pageMargins left="0.75" right="0.75" top="1" bottom="1" header="0.5" footer="0.5"/>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MM</cp:lastModifiedBy>
  <dcterms:created xsi:type="dcterms:W3CDTF">2019-06-12T00:30:00Z</dcterms:created>
  <dcterms:modified xsi:type="dcterms:W3CDTF">2025-07-01T09:10:26Z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3899097519634620909C5E4E8E7D528A_13</vt:lpwstr>
  </property>
</Properties>
</file>