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12"/>
  </bookViews>
  <sheets>
    <sheet name="费用表" sheetId="1" r:id="rId1"/>
  </sheets>
  <calcPr calcId="144525"/>
</workbook>
</file>

<file path=xl/sharedStrings.xml><?xml version="1.0" encoding="utf-8"?>
<sst xmlns="http://schemas.openxmlformats.org/spreadsheetml/2006/main" count="38" uniqueCount="36">
  <si>
    <t>湘西红海林业局派遣员工2025年6月工资表</t>
  </si>
  <si>
    <t>序号</t>
  </si>
  <si>
    <t>姓名</t>
  </si>
  <si>
    <t>身份证号码</t>
  </si>
  <si>
    <t>岗位</t>
  </si>
  <si>
    <t>岗位工资</t>
  </si>
  <si>
    <t>餐补</t>
  </si>
  <si>
    <t>加班费</t>
  </si>
  <si>
    <t>应发工资</t>
  </si>
  <si>
    <t>单位社保</t>
  </si>
  <si>
    <t>单位社保合计</t>
  </si>
  <si>
    <t>个人社保</t>
  </si>
  <si>
    <t xml:space="preserve">
个人扣款合计</t>
  </si>
  <si>
    <t>个税</t>
  </si>
  <si>
    <t>实发工资</t>
  </si>
  <si>
    <t>服务费</t>
  </si>
  <si>
    <t>划转合计</t>
  </si>
  <si>
    <t>备注</t>
  </si>
  <si>
    <t>养老4308*16%</t>
  </si>
  <si>
    <t>医疗4027*8.7%</t>
  </si>
  <si>
    <t>大病</t>
  </si>
  <si>
    <t>失业4308*0.7%</t>
  </si>
  <si>
    <t>工伤4308*0.9%</t>
  </si>
  <si>
    <t>公积金2000*5%</t>
  </si>
  <si>
    <t>养老4308*8%</t>
  </si>
  <si>
    <t>医疗4027*2%</t>
  </si>
  <si>
    <t>失业4308*0.3%</t>
  </si>
  <si>
    <t>张健</t>
  </si>
  <si>
    <t>433101199802167079</t>
  </si>
  <si>
    <t>驾驶员</t>
  </si>
  <si>
    <t>孙磊</t>
  </si>
  <si>
    <t>433101199205084558</t>
  </si>
  <si>
    <t>合计</t>
  </si>
  <si>
    <t>备注：2025年养老、失业、工伤最低基数暂定：4308；工伤比例调为0.9%，从1月开始执行；生育比例调为0.7%，从3月开始执行。</t>
  </si>
  <si>
    <t>制表人：</t>
  </si>
  <si>
    <t>吴锡梅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</si>
</sst>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Geneva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/>
    <xf numFmtId="0" fontId="31" fillId="0" borderId="0">
      <alignment vertical="top"/>
      <protection locked="0"/>
    </xf>
    <xf numFmtId="0" fontId="32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?" xfId="49"/>
    <cellStyle name="常规_12月吉首确认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topLeftCell="C1" workbookViewId="0">
      <selection activeCell="O16" sqref="O16"/>
    </sheetView>
  </sheetViews>
  <sheetFormatPr defaultColWidth="9" defaultRowHeight="13.5"/>
  <cols>
    <col min="1" max="1" width="5.75" style="1" customWidth="1"/>
    <col min="2" max="2" width="9.25" style="1" customWidth="1"/>
    <col min="3" max="3" width="20" style="1" customWidth="1"/>
    <col min="4" max="4" width="11.75" style="1" customWidth="1"/>
    <col min="5" max="6" width="9.63333333333333" style="1" customWidth="1"/>
    <col min="7" max="7" width="11.6666666666667" style="1" hidden="1" customWidth="1"/>
    <col min="8" max="8" width="10.75" style="1" customWidth="1"/>
    <col min="9" max="9" width="12.5" style="1" customWidth="1"/>
    <col min="10" max="10" width="11.8833333333333" style="1" customWidth="1"/>
    <col min="11" max="11" width="8.13333333333333" style="1" customWidth="1"/>
    <col min="12" max="12" width="11.25" style="1" customWidth="1"/>
    <col min="13" max="13" width="12.5" style="1" customWidth="1"/>
    <col min="14" max="14" width="10.3833333333333" style="1" customWidth="1"/>
    <col min="15" max="16" width="10.6333333333333" style="1" customWidth="1"/>
    <col min="17" max="17" width="11.5" style="1" customWidth="1"/>
    <col min="18" max="18" width="11.25" style="1" customWidth="1"/>
    <col min="19" max="19" width="11.5" style="1" customWidth="1"/>
    <col min="20" max="23" width="9" style="1" customWidth="1"/>
    <col min="24" max="24" width="9.38333333333333" style="1"/>
    <col min="25" max="25" width="15.3833333333333" style="1" customWidth="1"/>
    <col min="26" max="16384" width="9" style="1"/>
  </cols>
  <sheetData>
    <row r="1" ht="52.0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0" customHeight="1" spans="1:2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24" t="s">
        <v>9</v>
      </c>
      <c r="J2" s="25"/>
      <c r="K2" s="25"/>
      <c r="L2" s="25"/>
      <c r="M2" s="25"/>
      <c r="N2" s="25"/>
      <c r="O2" s="5" t="s">
        <v>10</v>
      </c>
      <c r="P2" s="26" t="s">
        <v>11</v>
      </c>
      <c r="Q2" s="26"/>
      <c r="R2" s="26"/>
      <c r="S2" s="26"/>
      <c r="T2" s="5" t="s">
        <v>12</v>
      </c>
      <c r="U2" s="6" t="s">
        <v>13</v>
      </c>
      <c r="V2" s="30" t="s">
        <v>14</v>
      </c>
      <c r="W2" s="30" t="s">
        <v>15</v>
      </c>
      <c r="X2" s="31" t="s">
        <v>16</v>
      </c>
      <c r="Y2" s="31" t="s">
        <v>17</v>
      </c>
    </row>
    <row r="3" s="1" customFormat="1" ht="57" customHeight="1" spans="1:25">
      <c r="A3" s="8"/>
      <c r="B3" s="8"/>
      <c r="C3" s="9"/>
      <c r="D3" s="9"/>
      <c r="E3" s="8"/>
      <c r="F3" s="9"/>
      <c r="G3" s="9"/>
      <c r="H3" s="8"/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8"/>
      <c r="P3" s="6" t="s">
        <v>24</v>
      </c>
      <c r="Q3" s="6" t="s">
        <v>25</v>
      </c>
      <c r="R3" s="6" t="s">
        <v>26</v>
      </c>
      <c r="S3" s="6" t="s">
        <v>23</v>
      </c>
      <c r="T3" s="5"/>
      <c r="U3" s="32"/>
      <c r="V3" s="30"/>
      <c r="W3" s="30"/>
      <c r="X3" s="33"/>
      <c r="Y3" s="33"/>
    </row>
    <row r="4" s="1" customFormat="1" ht="27" customHeight="1" spans="1:25">
      <c r="A4" s="5"/>
      <c r="B4" s="5"/>
      <c r="C4" s="10"/>
      <c r="D4" s="10"/>
      <c r="E4" s="5"/>
      <c r="F4" s="11"/>
      <c r="G4" s="11"/>
      <c r="H4" s="5"/>
      <c r="I4" s="10"/>
      <c r="J4" s="10"/>
      <c r="K4" s="10"/>
      <c r="L4" s="10"/>
      <c r="M4" s="10"/>
      <c r="N4" s="10"/>
      <c r="O4" s="5"/>
      <c r="P4" s="10"/>
      <c r="Q4" s="10"/>
      <c r="R4" s="10"/>
      <c r="S4" s="10"/>
      <c r="T4" s="5"/>
      <c r="U4" s="10"/>
      <c r="V4" s="30"/>
      <c r="W4" s="30"/>
      <c r="X4" s="34"/>
      <c r="Y4" s="34"/>
    </row>
    <row r="5" s="2" customFormat="1" ht="46" customHeight="1" spans="1:25">
      <c r="A5" s="12">
        <v>1</v>
      </c>
      <c r="B5" s="13" t="s">
        <v>27</v>
      </c>
      <c r="C5" s="14" t="s">
        <v>28</v>
      </c>
      <c r="D5" s="15" t="s">
        <v>29</v>
      </c>
      <c r="E5" s="16">
        <v>3853</v>
      </c>
      <c r="F5" s="16">
        <v>400</v>
      </c>
      <c r="G5" s="17"/>
      <c r="H5" s="18">
        <f>E5+F5+G5</f>
        <v>4253</v>
      </c>
      <c r="I5" s="27">
        <f>ROUND((4308*16%),2)</f>
        <v>689.28</v>
      </c>
      <c r="J5" s="27">
        <f>ROUND((4027*8.7%),2)</f>
        <v>350.35</v>
      </c>
      <c r="K5" s="27">
        <v>15</v>
      </c>
      <c r="L5" s="27">
        <f>ROUND((4308*0.7%),2)</f>
        <v>30.16</v>
      </c>
      <c r="M5" s="27">
        <f>ROUND((4308*0.9%),2)</f>
        <v>38.77</v>
      </c>
      <c r="N5" s="27">
        <f>ROUND((2000*5%),2)</f>
        <v>100</v>
      </c>
      <c r="O5" s="18">
        <f>SUM(I5:N5)</f>
        <v>1223.56</v>
      </c>
      <c r="P5" s="27">
        <f>ROUND((4308*8%),2)</f>
        <v>344.64</v>
      </c>
      <c r="Q5" s="27">
        <f>ROUND((4027*2%),2)</f>
        <v>80.54</v>
      </c>
      <c r="R5" s="27">
        <f>ROUND((4308*0.3%),2)</f>
        <v>12.92</v>
      </c>
      <c r="S5" s="27">
        <f>ROUND((2000*5%),2)</f>
        <v>100</v>
      </c>
      <c r="T5" s="18">
        <f>SUM(P5:S5)</f>
        <v>538.1</v>
      </c>
      <c r="U5" s="35"/>
      <c r="V5" s="18">
        <f>H5-T5-U5</f>
        <v>3714.9</v>
      </c>
      <c r="W5" s="18">
        <v>80</v>
      </c>
      <c r="X5" s="12">
        <f>H5+O5+W5</f>
        <v>5556.56</v>
      </c>
      <c r="Y5" s="36"/>
    </row>
    <row r="6" s="2" customFormat="1" ht="46" customHeight="1" spans="1:25">
      <c r="A6" s="12">
        <v>2</v>
      </c>
      <c r="B6" s="19" t="s">
        <v>30</v>
      </c>
      <c r="C6" s="20" t="s">
        <v>31</v>
      </c>
      <c r="D6" s="15" t="s">
        <v>29</v>
      </c>
      <c r="E6" s="16">
        <v>3853</v>
      </c>
      <c r="F6" s="16">
        <v>400</v>
      </c>
      <c r="G6" s="17"/>
      <c r="H6" s="18">
        <f>E6+F6+G6</f>
        <v>4253</v>
      </c>
      <c r="I6" s="27">
        <f>ROUND((4308*16%),2)</f>
        <v>689.28</v>
      </c>
      <c r="J6" s="27">
        <f>ROUND((4027*8.7%),2)</f>
        <v>350.35</v>
      </c>
      <c r="K6" s="27">
        <v>15</v>
      </c>
      <c r="L6" s="27">
        <f>ROUND((4308*0.7%),2)</f>
        <v>30.16</v>
      </c>
      <c r="M6" s="27">
        <f>ROUND((4308*0.9%),2)</f>
        <v>38.77</v>
      </c>
      <c r="N6" s="27">
        <f>ROUND((2000*5%),2)</f>
        <v>100</v>
      </c>
      <c r="O6" s="18">
        <f>SUM(I6:N6)</f>
        <v>1223.56</v>
      </c>
      <c r="P6" s="27">
        <f>ROUND((4308*8%),2)</f>
        <v>344.64</v>
      </c>
      <c r="Q6" s="27">
        <f>ROUND((4027*2%),2)</f>
        <v>80.54</v>
      </c>
      <c r="R6" s="27">
        <f>ROUND((4308*0.3%),2)</f>
        <v>12.92</v>
      </c>
      <c r="S6" s="27">
        <f>ROUND((2000*5%),2)</f>
        <v>100</v>
      </c>
      <c r="T6" s="18">
        <f>SUM(P6:S6)</f>
        <v>538.1</v>
      </c>
      <c r="U6" s="35"/>
      <c r="V6" s="18">
        <f>H6-T6-U6</f>
        <v>3714.9</v>
      </c>
      <c r="W6" s="18">
        <v>80</v>
      </c>
      <c r="X6" s="12">
        <f>H6+O6+W6</f>
        <v>5556.56</v>
      </c>
      <c r="Y6" s="36"/>
    </row>
    <row r="7" ht="46" customHeight="1" spans="1:25">
      <c r="A7" s="21" t="s">
        <v>32</v>
      </c>
      <c r="B7" s="21"/>
      <c r="C7" s="21"/>
      <c r="D7" s="21"/>
      <c r="E7" s="21">
        <f>SUM(E5:E6)</f>
        <v>7706</v>
      </c>
      <c r="F7" s="21">
        <f>SUM(F5:F6)</f>
        <v>800</v>
      </c>
      <c r="G7" s="21">
        <f>SUM(G5:G6)</f>
        <v>0</v>
      </c>
      <c r="H7" s="21">
        <f>SUM(H5:H6)</f>
        <v>8506</v>
      </c>
      <c r="I7" s="21">
        <f t="shared" ref="H7:N7" si="0">SUM(I5:I6)</f>
        <v>1378.56</v>
      </c>
      <c r="J7" s="21">
        <f t="shared" si="0"/>
        <v>700.7</v>
      </c>
      <c r="K7" s="21">
        <f t="shared" si="0"/>
        <v>30</v>
      </c>
      <c r="L7" s="21">
        <f t="shared" si="0"/>
        <v>60.32</v>
      </c>
      <c r="M7" s="21">
        <f t="shared" si="0"/>
        <v>77.54</v>
      </c>
      <c r="N7" s="21">
        <f t="shared" si="0"/>
        <v>200</v>
      </c>
      <c r="O7" s="21">
        <f t="shared" ref="O7:Y7" si="1">SUM(O5:O6)</f>
        <v>2447.12</v>
      </c>
      <c r="P7" s="21">
        <f t="shared" si="1"/>
        <v>689.28</v>
      </c>
      <c r="Q7" s="21">
        <f t="shared" si="1"/>
        <v>161.08</v>
      </c>
      <c r="R7" s="21">
        <f t="shared" si="1"/>
        <v>25.84</v>
      </c>
      <c r="S7" s="21">
        <f t="shared" si="1"/>
        <v>200</v>
      </c>
      <c r="T7" s="21">
        <f t="shared" si="1"/>
        <v>1076.2</v>
      </c>
      <c r="U7" s="21">
        <f t="shared" si="1"/>
        <v>0</v>
      </c>
      <c r="V7" s="21">
        <f t="shared" si="1"/>
        <v>7429.8</v>
      </c>
      <c r="W7" s="21">
        <f t="shared" si="1"/>
        <v>160</v>
      </c>
      <c r="X7" s="21">
        <f t="shared" si="1"/>
        <v>11113.12</v>
      </c>
      <c r="Y7" s="21"/>
    </row>
    <row r="8" ht="46" customHeight="1" spans="9:19">
      <c r="I8" s="28" t="s">
        <v>33</v>
      </c>
      <c r="J8" s="29"/>
      <c r="K8" s="29"/>
      <c r="L8" s="29"/>
      <c r="M8" s="29"/>
      <c r="N8" s="29"/>
      <c r="O8" s="29"/>
      <c r="P8" s="29"/>
      <c r="Q8" s="29"/>
      <c r="R8" s="29"/>
      <c r="S8" s="29"/>
    </row>
    <row r="9" s="3" customFormat="1" ht="37" customHeight="1" spans="3:4">
      <c r="C9" s="22" t="s">
        <v>34</v>
      </c>
      <c r="D9" s="22" t="s">
        <v>35</v>
      </c>
    </row>
    <row r="10" ht="18" customHeight="1" spans="2:4">
      <c r="B10" s="3"/>
      <c r="C10" s="23"/>
      <c r="D10" s="3"/>
    </row>
    <row r="11" ht="17" customHeight="1" spans="2:4">
      <c r="B11" s="3"/>
      <c r="D11" s="3"/>
    </row>
  </sheetData>
  <mergeCells count="30">
    <mergeCell ref="A1:W1"/>
    <mergeCell ref="I2:N2"/>
    <mergeCell ref="P2:S2"/>
    <mergeCell ref="A7:D7"/>
    <mergeCell ref="I8:S8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O2:O4"/>
    <mergeCell ref="P3:P4"/>
    <mergeCell ref="Q3:Q4"/>
    <mergeCell ref="R3:R4"/>
    <mergeCell ref="S3:S4"/>
    <mergeCell ref="T2:T4"/>
    <mergeCell ref="U2:U4"/>
    <mergeCell ref="V2:V4"/>
    <mergeCell ref="W2:W4"/>
    <mergeCell ref="X2:X4"/>
    <mergeCell ref="Y2:Y4"/>
  </mergeCells>
  <conditionalFormatting sqref="B5">
    <cfRule type="duplicateValues" dxfId="0" priority="1"/>
  </conditionalFormatting>
  <conditionalFormatting sqref="C5">
    <cfRule type="duplicateValues" dxfId="0" priority="2"/>
  </conditionalFormatting>
  <pageMargins left="0.393055555555556" right="0.2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2021-01-07T07:44:00Z</dcterms:created>
  <dcterms:modified xsi:type="dcterms:W3CDTF">2025-07-10T03:14:50Z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E0CF4C1143C24804BA9B3F20A3210874</vt:lpwstr>
  </property>
</Properties>
</file>