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结算表1" sheetId="16" r:id="rId1"/>
    <sheet name="费用明表1" sheetId="19" r:id="rId2"/>
    <sheet name="扣税表" sheetId="20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<sst xmlns="http://schemas.openxmlformats.org/spreadsheetml/2006/main" count="149" uniqueCount="105">
  <si>
    <t>2025年4月份岳阳市岳阳楼区退役军人事务局</t>
  </si>
  <si>
    <t xml:space="preserve">劳  务  派  遣  结  算  汇  总  表 </t>
  </si>
  <si>
    <t>采购</t>
  </si>
  <si>
    <t>派遣总人数</t>
  </si>
  <si>
    <t>结算总金额</t>
  </si>
  <si>
    <t>元</t>
  </si>
  <si>
    <t>结算内容</t>
  </si>
  <si>
    <t xml:space="preserve">收 款 单 位 </t>
  </si>
  <si>
    <t>岳阳昌言人才交流服务有限公司</t>
  </si>
  <si>
    <t>帐 号</t>
  </si>
  <si>
    <t>1907602109100003267</t>
  </si>
  <si>
    <t>开 户银 行</t>
  </si>
  <si>
    <t>工行八字门支行</t>
  </si>
  <si>
    <t xml:space="preserve">一、派遣人员实发工资总额： </t>
  </si>
  <si>
    <t>二、单位应缴“五金”部分：</t>
  </si>
  <si>
    <t xml:space="preserve">     养老金：（基数）</t>
  </si>
  <si>
    <t>.00元×单位应缴部分</t>
  </si>
  <si>
    <t>×（人数）</t>
  </si>
  <si>
    <r>
      <rPr>
        <sz val="10"/>
        <rFont val="宋体"/>
        <charset val="134"/>
      </rPr>
      <t>人</t>
    </r>
    <r>
      <rPr>
        <b/>
        <sz val="10"/>
        <rFont val="宋体"/>
        <charset val="134"/>
      </rPr>
      <t>=</t>
    </r>
  </si>
  <si>
    <t xml:space="preserve"> 医疗金：（基数）</t>
  </si>
  <si>
    <t xml:space="preserve">     失业金：（基数）</t>
  </si>
  <si>
    <t>人=</t>
  </si>
  <si>
    <t xml:space="preserve"> 工伤保险金：（基数）</t>
  </si>
  <si>
    <t>小计：</t>
  </si>
  <si>
    <t>三、个人应缴“五金”部分：</t>
  </si>
  <si>
    <t>大病互助</t>
  </si>
  <si>
    <t>小计</t>
  </si>
  <si>
    <t>四、代理服务费：</t>
  </si>
  <si>
    <t xml:space="preserve">         （基本标准）</t>
  </si>
  <si>
    <t>.00元/月×</t>
  </si>
  <si>
    <t>（总人数）</t>
  </si>
  <si>
    <t>人  =</t>
  </si>
  <si>
    <t>制表人：龚春兰</t>
  </si>
  <si>
    <t>联系电话：2296965</t>
  </si>
  <si>
    <t>日期：2025.4.1</t>
  </si>
  <si>
    <t>岳阳市岳阳楼区退役军人事务局2025年4月劳务派遣人员费用明细表</t>
  </si>
  <si>
    <t>序号</t>
  </si>
  <si>
    <t>收款账号开户行</t>
  </si>
  <si>
    <t>收款银行人行行号</t>
  </si>
  <si>
    <t>账号</t>
  </si>
  <si>
    <t>姓名</t>
  </si>
  <si>
    <t>工资</t>
  </si>
  <si>
    <t>服务费</t>
  </si>
  <si>
    <t>“五险”单位部分</t>
  </si>
  <si>
    <t>“五险”个人部分</t>
  </si>
  <si>
    <t>实发工资</t>
  </si>
  <si>
    <t>单位费用总计</t>
  </si>
  <si>
    <r>
      <rPr>
        <sz val="10"/>
        <rFont val="宋体"/>
        <charset val="134"/>
      </rPr>
      <t>养老16</t>
    </r>
    <r>
      <rPr>
        <sz val="10"/>
        <rFont val="宋体"/>
        <charset val="134"/>
      </rPr>
      <t>%</t>
    </r>
  </si>
  <si>
    <t>医疗8.5%</t>
  </si>
  <si>
    <r>
      <rPr>
        <sz val="10"/>
        <rFont val="宋体"/>
        <charset val="134"/>
      </rPr>
      <t>失业</t>
    </r>
    <r>
      <rPr>
        <sz val="10"/>
        <rFont val="宋体"/>
        <charset val="134"/>
      </rPr>
      <t>0.7</t>
    </r>
    <r>
      <rPr>
        <sz val="10"/>
        <rFont val="宋体"/>
        <charset val="134"/>
      </rPr>
      <t>%</t>
    </r>
  </si>
  <si>
    <t>工伤0.6%</t>
  </si>
  <si>
    <t>单位保险小计</t>
  </si>
  <si>
    <r>
      <rPr>
        <sz val="10"/>
        <rFont val="宋体"/>
        <charset val="134"/>
      </rPr>
      <t>养老8</t>
    </r>
    <r>
      <rPr>
        <sz val="10"/>
        <rFont val="宋体"/>
        <charset val="134"/>
      </rPr>
      <t>%</t>
    </r>
  </si>
  <si>
    <t>医疗2%</t>
  </si>
  <si>
    <r>
      <rPr>
        <sz val="10"/>
        <rFont val="宋体"/>
        <charset val="134"/>
      </rPr>
      <t>失业0.</t>
    </r>
    <r>
      <rPr>
        <sz val="10"/>
        <rFont val="宋体"/>
        <charset val="134"/>
      </rPr>
      <t>3</t>
    </r>
    <r>
      <rPr>
        <sz val="10"/>
        <rFont val="宋体"/>
        <charset val="134"/>
      </rPr>
      <t>%</t>
    </r>
  </si>
  <si>
    <t>大病</t>
  </si>
  <si>
    <t>保险小计</t>
  </si>
  <si>
    <t>中国工商银行</t>
  </si>
  <si>
    <t>102100099996</t>
  </si>
  <si>
    <t>6212261907001775506</t>
  </si>
  <si>
    <t>罗建平</t>
  </si>
  <si>
    <t>2300包干</t>
  </si>
  <si>
    <t>2023.10.31</t>
  </si>
  <si>
    <t>6215581907000249996</t>
  </si>
  <si>
    <t>李新枚</t>
  </si>
  <si>
    <t>4000包干</t>
  </si>
  <si>
    <t>2024.3.31</t>
  </si>
  <si>
    <t>2025.4.1</t>
  </si>
  <si>
    <t>GZXJ</t>
  </si>
  <si>
    <t>扣缴个人所得税明细报告表（工资、薪金所得）</t>
  </si>
  <si>
    <t>所得项目：工资、薪金所得</t>
  </si>
  <si>
    <t>所得期间：2025-4-1至2025-4-30</t>
  </si>
  <si>
    <t>填表时间：2025-4-1</t>
  </si>
  <si>
    <t xml:space="preserve"> 金额单位：人民币元（列至角分）</t>
  </si>
  <si>
    <t>扣缴义务人识别码：</t>
  </si>
  <si>
    <t>扣缴义务人名称：</t>
  </si>
  <si>
    <t>证件类型</t>
  </si>
  <si>
    <t>证件号码</t>
  </si>
  <si>
    <t>收入额</t>
  </si>
  <si>
    <t>养老金</t>
  </si>
  <si>
    <t>医保</t>
  </si>
  <si>
    <t>失业金</t>
  </si>
  <si>
    <t>公积金</t>
  </si>
  <si>
    <t>其他扣除项目额</t>
  </si>
  <si>
    <t>应纳税所得额</t>
  </si>
  <si>
    <t>应扣税额</t>
  </si>
  <si>
    <t>身份证</t>
  </si>
  <si>
    <r>
      <rPr>
        <sz val="10"/>
        <rFont val="宋体"/>
        <charset val="134"/>
      </rPr>
      <t>4</t>
    </r>
    <r>
      <rPr>
        <sz val="10"/>
        <rFont val="宋体"/>
        <charset val="134"/>
      </rPr>
      <t>30611197806111521</t>
    </r>
  </si>
  <si>
    <t xml:space="preserve"> 430611197501051580</t>
  </si>
  <si>
    <t>扣缴人声明</t>
  </si>
  <si>
    <t>本单位的纳税申报表是根据《中华人民共和国个人所得税法》的有关规定填报的，我确信它是真实的、可靠的、完整的。</t>
  </si>
  <si>
    <t>授权人声明</t>
  </si>
  <si>
    <r>
      <rPr>
        <sz val="9"/>
        <color indexed="8"/>
        <rFont val="宋体"/>
        <charset val="134"/>
      </rPr>
      <t>现授权</t>
    </r>
    <r>
      <rPr>
        <u/>
        <sz val="9"/>
        <color indexed="8"/>
        <rFont val="宋体"/>
        <charset val="134"/>
      </rPr>
      <t xml:space="preserve">          </t>
    </r>
    <r>
      <rPr>
        <sz val="9"/>
        <color indexed="8"/>
        <rFont val="宋体"/>
        <charset val="134"/>
      </rPr>
      <t>为本纳税人的代理申报人，其法人代表</t>
    </r>
    <r>
      <rPr>
        <u/>
        <sz val="9"/>
        <color indexed="8"/>
        <rFont val="宋体"/>
        <charset val="134"/>
      </rPr>
      <t xml:space="preserve">      </t>
    </r>
    <r>
      <rPr>
        <sz val="9"/>
        <color indexed="8"/>
        <rFont val="宋体"/>
        <charset val="134"/>
      </rPr>
      <t>电话</t>
    </r>
    <r>
      <rPr>
        <u/>
        <sz val="9"/>
        <color indexed="8"/>
        <rFont val="宋体"/>
        <charset val="134"/>
      </rPr>
      <t xml:space="preserve">     </t>
    </r>
    <r>
      <rPr>
        <sz val="9"/>
        <color indexed="8"/>
        <rFont val="宋体"/>
        <charset val="134"/>
      </rPr>
      <t>。任何与申报有关的往来文件，都可寄此代理机构。</t>
    </r>
  </si>
  <si>
    <t>代理人声明</t>
  </si>
  <si>
    <t>本纳税申报表是按照国家税法和税务机关有关规定填报，我确信是真实的、合法的。如有不实，我愿承担法律责任。</t>
  </si>
  <si>
    <r>
      <rPr>
        <sz val="9"/>
        <color indexed="8"/>
        <rFont val="宋体"/>
        <charset val="134"/>
      </rPr>
      <t>法定代表人（负责人）签字：</t>
    </r>
    <r>
      <rPr>
        <sz val="9"/>
        <color indexed="8"/>
        <rFont val="Times New Roman"/>
        <charset val="0"/>
      </rPr>
      <t xml:space="preserve">    </t>
    </r>
    <r>
      <rPr>
        <sz val="9"/>
        <color indexed="8"/>
        <rFont val="宋体"/>
        <charset val="134"/>
      </rPr>
      <t>年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月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日</t>
    </r>
  </si>
  <si>
    <t>委托代理合同号码：</t>
  </si>
  <si>
    <t>代理人（法定代表人）签名：</t>
  </si>
  <si>
    <r>
      <rPr>
        <sz val="9"/>
        <color indexed="8"/>
        <rFont val="宋体"/>
        <charset val="134"/>
      </rPr>
      <t>财务负责人签字：</t>
    </r>
    <r>
      <rPr>
        <sz val="9"/>
        <color indexed="8"/>
        <rFont val="Times New Roman"/>
        <charset val="0"/>
      </rPr>
      <t xml:space="preserve">             </t>
    </r>
    <r>
      <rPr>
        <sz val="9"/>
        <color indexed="8"/>
        <rFont val="宋体"/>
        <charset val="134"/>
      </rPr>
      <t>年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月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日</t>
    </r>
  </si>
  <si>
    <r>
      <rPr>
        <sz val="9"/>
        <color indexed="8"/>
        <rFont val="宋体"/>
        <charset val="134"/>
      </rPr>
      <t>授权人签名：       年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月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日</t>
    </r>
  </si>
  <si>
    <t>经办人签名：</t>
  </si>
  <si>
    <r>
      <rPr>
        <sz val="9"/>
        <color indexed="8"/>
        <rFont val="宋体"/>
        <charset val="134"/>
      </rPr>
      <t>填表人签字：</t>
    </r>
    <r>
      <rPr>
        <sz val="9"/>
        <color indexed="8"/>
        <rFont val="Times New Roman"/>
        <charset val="0"/>
      </rPr>
      <t xml:space="preserve">                 </t>
    </r>
    <r>
      <rPr>
        <sz val="9"/>
        <color indexed="8"/>
        <rFont val="宋体"/>
        <charset val="134"/>
      </rPr>
      <t>年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月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日</t>
    </r>
  </si>
  <si>
    <t>(代理人盖章)      年  月  日</t>
  </si>
  <si>
    <r>
      <rPr>
        <sz val="9"/>
        <color indexed="8"/>
        <rFont val="宋体"/>
        <charset val="134"/>
      </rPr>
      <t>受理人：</t>
    </r>
    <r>
      <rPr>
        <sz val="9"/>
        <color indexed="8"/>
        <rFont val="Times New Roman"/>
        <charset val="0"/>
      </rPr>
      <t xml:space="preserve">                                                                                  </t>
    </r>
    <r>
      <rPr>
        <sz val="9"/>
        <color indexed="8"/>
        <rFont val="宋体"/>
        <charset val="134"/>
      </rPr>
      <t>受理时间：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年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月</t>
    </r>
    <r>
      <rPr>
        <sz val="9"/>
        <color indexed="8"/>
        <rFont val="Times New Roman"/>
        <charset val="0"/>
      </rPr>
      <t xml:space="preserve">  </t>
    </r>
    <r>
      <rPr>
        <sz val="9"/>
        <color indexed="8"/>
        <rFont val="宋体"/>
        <charset val="134"/>
      </rPr>
      <t>日</t>
    </r>
    <r>
      <rPr>
        <sz val="9"/>
        <color indexed="8"/>
        <rFont val="Times New Roman"/>
        <charset val="0"/>
      </rPr>
      <t xml:space="preserve">                                                                           </t>
    </r>
    <r>
      <rPr>
        <sz val="9"/>
        <color indexed="8"/>
        <rFont val="宋体"/>
        <charset val="134"/>
      </rPr>
      <t>受理申报机关：</t>
    </r>
  </si>
  <si>
    <t xml:space="preserve">    备注：一、证件号码已设置为文本格式，若要复制粘贴数据，请确认源数据为文本格式；                                                                                   
          二、养老金、医保、失业金、公积金、其他项目扣除额没有填写时，系统默认为0。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</si>
</sst>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 "/>
    <numFmt numFmtId="178" formatCode="0.00_);\(0.00\)"/>
    <numFmt numFmtId="179" formatCode="0.00_);[Red]\(0.00\)"/>
    <numFmt numFmtId="180" formatCode="0.0%"/>
  </numFmts>
  <fonts count="36">
    <font>
      <sz val="12"/>
      <name val="宋体"/>
      <charset val="134"/>
    </font>
    <font>
      <sz val="10"/>
      <name val="宋体"/>
      <charset val="134"/>
    </font>
    <font>
      <b/>
      <sz val="20"/>
      <color indexed="8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9"/>
      <color indexed="8"/>
      <name val="宋体"/>
      <charset val="134"/>
    </font>
    <font>
      <sz val="9"/>
      <color indexed="8"/>
      <name val="Times New Roman"/>
      <charset val="0"/>
    </font>
    <font>
      <sz val="14"/>
      <color rgb="FFFF0000"/>
      <name val="宋体"/>
      <charset val="134"/>
      <scheme val="minor"/>
    </font>
    <font>
      <sz val="14"/>
      <name val="宋体"/>
      <charset val="134"/>
    </font>
    <font>
      <b/>
      <sz val="10"/>
      <name val="宋体"/>
      <charset val="134"/>
    </font>
    <font>
      <sz val="10"/>
      <color indexed="10"/>
      <name val="宋体"/>
      <charset val="134"/>
    </font>
    <font>
      <b/>
      <sz val="18"/>
      <name val="宋体"/>
      <charset val="134"/>
    </font>
    <font>
      <sz val="10"/>
      <name val="黑体"/>
      <charset val="134"/>
    </font>
    <font>
      <sz val="9"/>
      <name val="黑体"/>
      <charset val="134"/>
    </font>
    <font>
      <sz val="9"/>
      <name val="Times New Roman"/>
      <charset val="0"/>
    </font>
    <font>
      <b/>
      <sz val="8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9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0" fillId="3" borderId="2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0" borderId="2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30" applyNumberFormat="0" applyAlignment="0" applyProtection="0">
      <alignment vertical="center"/>
    </xf>
    <xf numFmtId="0" fontId="25" fillId="5" borderId="31" applyNumberFormat="0" applyAlignment="0" applyProtection="0">
      <alignment vertical="center"/>
    </xf>
    <xf numFmtId="0" fontId="26" fillId="5" borderId="30" applyNumberFormat="0" applyAlignment="0" applyProtection="0">
      <alignment vertical="center"/>
    </xf>
    <xf numFmtId="0" fontId="27" fillId="6" borderId="32" applyNumberFormat="0" applyAlignment="0" applyProtection="0">
      <alignment vertical="center"/>
    </xf>
    <xf numFmtId="0" fontId="28" fillId="0" borderId="33" applyNumberFormat="0" applyFill="0" applyAlignment="0" applyProtection="0">
      <alignment vertical="center"/>
    </xf>
    <xf numFmtId="0" fontId="29" fillId="0" borderId="34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112">
    <xf numFmtId="0" fontId="0" fillId="0" borderId="0" xfId="0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49" fontId="0" fillId="2" borderId="0" xfId="0" applyNumberFormat="1" applyFill="1" applyAlignment="1">
      <alignment vertical="center"/>
    </xf>
    <xf numFmtId="0" fontId="0" fillId="2" borderId="0" xfId="0" applyFill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176" fontId="3" fillId="2" borderId="0" xfId="0" applyNumberFormat="1" applyFont="1" applyFill="1" applyAlignment="1" applyProtection="1">
      <alignment horizontal="center" vertical="center"/>
    </xf>
    <xf numFmtId="49" fontId="3" fillId="2" borderId="0" xfId="0" applyNumberFormat="1" applyFont="1" applyFill="1" applyAlignment="1" applyProtection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textRotation="255" wrapText="1"/>
    </xf>
    <xf numFmtId="0" fontId="5" fillId="2" borderId="3" xfId="0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textRotation="255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49" fontId="3" fillId="2" borderId="0" xfId="0" applyNumberFormat="1" applyFont="1" applyFill="1" applyAlignment="1" applyProtection="1">
      <alignment horizontal="left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/>
    <xf numFmtId="0" fontId="1" fillId="2" borderId="3" xfId="0" applyNumberFormat="1" applyFont="1" applyFill="1" applyBorder="1" applyAlignment="1">
      <alignment vertical="center"/>
    </xf>
    <xf numFmtId="177" fontId="1" fillId="2" borderId="3" xfId="0" applyNumberFormat="1" applyFont="1" applyFill="1" applyBorder="1" applyAlignment="1">
      <alignment vertical="center"/>
    </xf>
    <xf numFmtId="49" fontId="5" fillId="2" borderId="3" xfId="0" applyNumberFormat="1" applyFont="1" applyFill="1" applyBorder="1" applyAlignment="1">
      <alignment horizontal="justify" vertical="center" wrapText="1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78" fontId="1" fillId="0" borderId="3" xfId="0" applyNumberFormat="1" applyFont="1" applyBorder="1" applyAlignment="1">
      <alignment horizontal="center" vertical="center"/>
    </xf>
    <xf numFmtId="178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8" fontId="1" fillId="0" borderId="0" xfId="0" applyNumberFormat="1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NumberFormat="1" applyAlignment="1">
      <alignment vertical="center"/>
    </xf>
    <xf numFmtId="178" fontId="0" fillId="0" borderId="0" xfId="0" applyNumberFormat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178" fontId="9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179" fontId="1" fillId="0" borderId="0" xfId="0" applyNumberFormat="1" applyFont="1" applyBorder="1" applyAlignment="1">
      <alignment vertical="center"/>
    </xf>
    <xf numFmtId="9" fontId="1" fillId="0" borderId="0" xfId="0" applyNumberFormat="1" applyFont="1" applyBorder="1" applyAlignment="1">
      <alignment horizontal="center" vertical="center"/>
    </xf>
    <xf numFmtId="180" fontId="1" fillId="0" borderId="0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" fillId="0" borderId="15" xfId="0" applyNumberFormat="1" applyFont="1" applyBorder="1" applyAlignment="1">
      <alignment vertical="center"/>
    </xf>
    <xf numFmtId="0" fontId="10" fillId="0" borderId="15" xfId="0" applyFont="1" applyBorder="1" applyAlignment="1">
      <alignment horizontal="right" vertical="center"/>
    </xf>
    <xf numFmtId="0" fontId="1" fillId="0" borderId="16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178" fontId="1" fillId="0" borderId="5" xfId="0" applyNumberFormat="1" applyFont="1" applyBorder="1" applyAlignment="1">
      <alignment vertical="center"/>
    </xf>
    <xf numFmtId="0" fontId="1" fillId="0" borderId="5" xfId="0" applyNumberFormat="1" applyFont="1" applyBorder="1" applyAlignment="1">
      <alignment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vertical="center"/>
    </xf>
    <xf numFmtId="0" fontId="1" fillId="0" borderId="18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1" fillId="0" borderId="18" xfId="0" applyNumberFormat="1" applyFont="1" applyBorder="1" applyAlignment="1">
      <alignment vertical="center"/>
    </xf>
    <xf numFmtId="178" fontId="1" fillId="0" borderId="18" xfId="0" applyNumberFormat="1" applyFont="1" applyBorder="1" applyAlignment="1">
      <alignment vertical="center"/>
    </xf>
    <xf numFmtId="0" fontId="10" fillId="0" borderId="5" xfId="0" applyFont="1" applyBorder="1" applyAlignment="1">
      <alignment horizontal="left" vertical="center" wrapText="1"/>
    </xf>
    <xf numFmtId="178" fontId="1" fillId="0" borderId="0" xfId="0" applyNumberFormat="1" applyFont="1" applyAlignment="1">
      <alignment vertical="center"/>
    </xf>
    <xf numFmtId="0" fontId="15" fillId="0" borderId="0" xfId="0" applyFont="1" applyBorder="1" applyAlignment="1">
      <alignment horizontal="center" vertical="center"/>
    </xf>
    <xf numFmtId="178" fontId="9" fillId="0" borderId="19" xfId="0" applyNumberFormat="1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 wrapText="1"/>
    </xf>
    <xf numFmtId="49" fontId="14" fillId="0" borderId="21" xfId="0" applyNumberFormat="1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178" fontId="1" fillId="0" borderId="0" xfId="0" applyNumberFormat="1" applyFont="1" applyBorder="1" applyAlignment="1">
      <alignment vertical="center"/>
    </xf>
    <xf numFmtId="0" fontId="1" fillId="0" borderId="23" xfId="0" applyFont="1" applyBorder="1" applyAlignment="1">
      <alignment vertical="center"/>
    </xf>
    <xf numFmtId="0" fontId="1" fillId="0" borderId="0" xfId="0" applyFont="1" applyFill="1" applyAlignment="1">
      <alignment vertical="center"/>
    </xf>
    <xf numFmtId="178" fontId="1" fillId="0" borderId="15" xfId="0" applyNumberFormat="1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3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25"/>
  <sheetViews>
    <sheetView zoomScaleSheetLayoutView="60" workbookViewId="0">
      <selection activeCell="R9" sqref="R9"/>
    </sheetView>
  </sheetViews>
  <sheetFormatPr defaultColWidth="9" defaultRowHeight="14.25"/>
  <cols>
    <col min="1" max="1" width="23.5" style="37" customWidth="1"/>
    <col min="2" max="2" width="10.375" customWidth="1"/>
    <col min="3" max="3" width="11.25" customWidth="1"/>
    <col min="4" max="4" width="8.375" customWidth="1"/>
    <col min="5" max="5" width="6.875" customWidth="1"/>
    <col min="6" max="6" width="8.25" style="63" customWidth="1"/>
    <col min="7" max="7" width="14.5" customWidth="1"/>
    <col min="8" max="8" width="8.375" customWidth="1"/>
    <col min="9" max="9" width="7.25" customWidth="1"/>
    <col min="10" max="10" width="9.375" style="64"/>
    <col min="11" max="11" width="5.625" customWidth="1"/>
  </cols>
  <sheetData>
    <row r="2" s="59" customFormat="1" ht="18" customHeight="1" spans="1:11">
      <c r="A2" s="65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s="59" customFormat="1" ht="18" customHeight="1" spans="1:11">
      <c r="A3" s="65" t="s">
        <v>1</v>
      </c>
      <c r="B3" s="65"/>
      <c r="C3" s="65"/>
      <c r="D3" s="65"/>
      <c r="E3" s="65"/>
      <c r="F3" s="65"/>
      <c r="G3" s="65"/>
      <c r="H3" s="65"/>
      <c r="I3" s="65"/>
      <c r="J3" s="65"/>
      <c r="K3" s="65"/>
    </row>
    <row r="4" s="59" customFormat="1" ht="18" customHeight="1" spans="1:11">
      <c r="A4" s="65"/>
      <c r="B4" s="65"/>
      <c r="C4" s="65"/>
      <c r="D4" s="65"/>
      <c r="E4" s="65"/>
      <c r="F4" s="65"/>
      <c r="G4" s="65"/>
      <c r="H4" s="65"/>
      <c r="I4" s="65"/>
      <c r="J4" s="99" t="s">
        <v>2</v>
      </c>
      <c r="K4" s="65"/>
    </row>
    <row r="5" s="60" customFormat="1" ht="30" customHeight="1" spans="1:11">
      <c r="A5" s="66" t="s">
        <v>3</v>
      </c>
      <c r="B5" s="67">
        <v>2</v>
      </c>
      <c r="C5" s="67"/>
      <c r="D5" s="67" t="s">
        <v>4</v>
      </c>
      <c r="E5" s="67"/>
      <c r="F5" s="67"/>
      <c r="G5" s="68"/>
      <c r="H5" s="69">
        <f>C9+C10+C16+C22</f>
        <v>6400</v>
      </c>
      <c r="I5" s="100"/>
      <c r="J5" s="100"/>
      <c r="K5" s="101" t="s">
        <v>5</v>
      </c>
    </row>
    <row r="6" s="61" customFormat="1" ht="22" customHeight="1" spans="1:11">
      <c r="A6" s="70" t="s">
        <v>6</v>
      </c>
      <c r="B6" s="71"/>
      <c r="C6" s="71"/>
      <c r="D6" s="71"/>
      <c r="E6" s="71"/>
      <c r="F6" s="71"/>
      <c r="G6" s="72" t="s">
        <v>7</v>
      </c>
      <c r="H6" s="73" t="s">
        <v>8</v>
      </c>
      <c r="I6" s="73"/>
      <c r="J6" s="73"/>
      <c r="K6" s="102"/>
    </row>
    <row r="7" s="61" customFormat="1" ht="21" customHeight="1" spans="1:11">
      <c r="A7" s="70"/>
      <c r="B7" s="71"/>
      <c r="C7" s="71"/>
      <c r="D7" s="71"/>
      <c r="E7" s="71"/>
      <c r="F7" s="71"/>
      <c r="G7" s="74" t="s">
        <v>9</v>
      </c>
      <c r="H7" s="75" t="s">
        <v>10</v>
      </c>
      <c r="I7" s="75"/>
      <c r="J7" s="75"/>
      <c r="K7" s="103"/>
    </row>
    <row r="8" s="61" customFormat="1" ht="21" customHeight="1" spans="1:11">
      <c r="A8" s="70"/>
      <c r="B8" s="71"/>
      <c r="C8" s="71"/>
      <c r="D8" s="71"/>
      <c r="E8" s="71"/>
      <c r="F8" s="71"/>
      <c r="G8" s="72" t="s">
        <v>11</v>
      </c>
      <c r="H8" s="76" t="s">
        <v>12</v>
      </c>
      <c r="I8" s="76"/>
      <c r="J8" s="76"/>
      <c r="K8" s="104"/>
    </row>
    <row r="9" s="61" customFormat="1" ht="30" customHeight="1" spans="1:11">
      <c r="A9" s="77" t="s">
        <v>13</v>
      </c>
      <c r="B9" s="78"/>
      <c r="C9" s="42">
        <f>费用明表1!R6</f>
        <v>4751.26</v>
      </c>
      <c r="D9" s="78" t="s">
        <v>5</v>
      </c>
      <c r="E9" s="78"/>
      <c r="F9" s="78"/>
      <c r="G9" s="78"/>
      <c r="H9" s="78"/>
      <c r="I9" s="78"/>
      <c r="J9" s="78"/>
      <c r="K9" s="105"/>
    </row>
    <row r="10" s="61" customFormat="1" ht="18" customHeight="1" spans="1:12">
      <c r="A10" s="79" t="s">
        <v>14</v>
      </c>
      <c r="B10" s="51"/>
      <c r="C10" s="80">
        <f>J15</f>
        <v>1095.64</v>
      </c>
      <c r="D10" s="51" t="s">
        <v>5</v>
      </c>
      <c r="E10" s="51"/>
      <c r="F10" s="51"/>
      <c r="G10" s="51"/>
      <c r="H10" s="50"/>
      <c r="I10" s="51"/>
      <c r="J10" s="106"/>
      <c r="K10" s="107"/>
      <c r="L10" s="108"/>
    </row>
    <row r="11" s="61" customFormat="1" ht="18" customHeight="1" spans="1:11">
      <c r="A11" s="79" t="s">
        <v>15</v>
      </c>
      <c r="B11" s="51">
        <v>4308</v>
      </c>
      <c r="C11" s="49" t="s">
        <v>16</v>
      </c>
      <c r="D11" s="49"/>
      <c r="E11" s="49"/>
      <c r="F11" s="81">
        <v>0.16</v>
      </c>
      <c r="G11" s="51" t="s">
        <v>17</v>
      </c>
      <c r="H11" s="50">
        <v>1</v>
      </c>
      <c r="I11" s="51" t="s">
        <v>18</v>
      </c>
      <c r="J11" s="106">
        <f>费用明表1!H6</f>
        <v>689.28</v>
      </c>
      <c r="K11" s="107" t="s">
        <v>5</v>
      </c>
    </row>
    <row r="12" s="61" customFormat="1" ht="18" customHeight="1" spans="1:11">
      <c r="A12" s="79" t="s">
        <v>19</v>
      </c>
      <c r="B12" s="51">
        <v>4027</v>
      </c>
      <c r="C12" s="49" t="s">
        <v>16</v>
      </c>
      <c r="D12" s="49"/>
      <c r="E12" s="49"/>
      <c r="F12" s="82">
        <v>0.087</v>
      </c>
      <c r="G12" s="51" t="s">
        <v>17</v>
      </c>
      <c r="H12" s="50">
        <v>1</v>
      </c>
      <c r="I12" s="51" t="s">
        <v>18</v>
      </c>
      <c r="J12" s="106">
        <f>费用明表1!I6</f>
        <v>350.35</v>
      </c>
      <c r="K12" s="107" t="s">
        <v>5</v>
      </c>
    </row>
    <row r="13" s="61" customFormat="1" ht="18" customHeight="1" spans="1:11">
      <c r="A13" s="79" t="s">
        <v>20</v>
      </c>
      <c r="B13" s="51">
        <v>4308</v>
      </c>
      <c r="C13" s="49" t="s">
        <v>16</v>
      </c>
      <c r="D13" s="49"/>
      <c r="E13" s="49"/>
      <c r="F13" s="82">
        <v>0.007</v>
      </c>
      <c r="G13" s="51" t="s">
        <v>17</v>
      </c>
      <c r="H13" s="50">
        <v>1</v>
      </c>
      <c r="I13" s="51" t="s">
        <v>21</v>
      </c>
      <c r="J13" s="106">
        <f>费用明表1!J6</f>
        <v>30.16</v>
      </c>
      <c r="K13" s="107" t="s">
        <v>5</v>
      </c>
    </row>
    <row r="14" s="61" customFormat="1" ht="18" customHeight="1" spans="1:11">
      <c r="A14" s="79" t="s">
        <v>22</v>
      </c>
      <c r="B14" s="51">
        <v>4308</v>
      </c>
      <c r="C14" s="49" t="s">
        <v>16</v>
      </c>
      <c r="D14" s="49"/>
      <c r="E14" s="49"/>
      <c r="F14" s="82">
        <v>0.006</v>
      </c>
      <c r="G14" s="51" t="s">
        <v>17</v>
      </c>
      <c r="H14" s="50">
        <v>1</v>
      </c>
      <c r="I14" s="51" t="s">
        <v>21</v>
      </c>
      <c r="J14" s="106">
        <f>费用明表1!K6</f>
        <v>25.85</v>
      </c>
      <c r="K14" s="107" t="s">
        <v>5</v>
      </c>
    </row>
    <row r="15" s="61" customFormat="1" ht="18" customHeight="1" spans="1:11">
      <c r="A15" s="83" t="s">
        <v>23</v>
      </c>
      <c r="B15" s="84"/>
      <c r="C15" s="84"/>
      <c r="D15" s="84"/>
      <c r="E15" s="84"/>
      <c r="F15" s="85"/>
      <c r="G15" s="86"/>
      <c r="H15" s="86"/>
      <c r="I15" s="86"/>
      <c r="J15" s="109">
        <f>SUM(J11:J14)</f>
        <v>1095.64</v>
      </c>
      <c r="K15" s="107" t="s">
        <v>5</v>
      </c>
    </row>
    <row r="16" s="61" customFormat="1" ht="18" customHeight="1" spans="1:11">
      <c r="A16" s="79" t="s">
        <v>24</v>
      </c>
      <c r="B16" s="51"/>
      <c r="C16" s="80">
        <f>J21</f>
        <v>453.1</v>
      </c>
      <c r="D16" s="51" t="s">
        <v>5</v>
      </c>
      <c r="E16" s="51"/>
      <c r="F16" s="51"/>
      <c r="G16" s="51"/>
      <c r="H16" s="50"/>
      <c r="I16" s="51"/>
      <c r="J16" s="106"/>
      <c r="K16" s="110"/>
    </row>
    <row r="17" s="61" customFormat="1" ht="18" customHeight="1" spans="1:11">
      <c r="A17" s="79" t="s">
        <v>15</v>
      </c>
      <c r="B17" s="51">
        <v>4308</v>
      </c>
      <c r="C17" s="49" t="s">
        <v>16</v>
      </c>
      <c r="D17" s="49"/>
      <c r="E17" s="49"/>
      <c r="F17" s="81">
        <v>0.08</v>
      </c>
      <c r="G17" s="51" t="s">
        <v>17</v>
      </c>
      <c r="H17" s="50">
        <v>1</v>
      </c>
      <c r="I17" s="51" t="s">
        <v>18</v>
      </c>
      <c r="J17" s="106">
        <f>费用明表1!M6</f>
        <v>344.64</v>
      </c>
      <c r="K17" s="107" t="s">
        <v>5</v>
      </c>
    </row>
    <row r="18" s="61" customFormat="1" ht="18" customHeight="1" spans="1:11">
      <c r="A18" s="79" t="s">
        <v>19</v>
      </c>
      <c r="B18" s="51">
        <v>4027</v>
      </c>
      <c r="C18" s="49" t="s">
        <v>16</v>
      </c>
      <c r="D18" s="49"/>
      <c r="E18" s="49"/>
      <c r="F18" s="81">
        <v>0.02</v>
      </c>
      <c r="G18" s="51" t="s">
        <v>17</v>
      </c>
      <c r="H18" s="50">
        <v>1</v>
      </c>
      <c r="I18" s="51" t="s">
        <v>18</v>
      </c>
      <c r="J18" s="106">
        <f>费用明表1!N6</f>
        <v>80.54</v>
      </c>
      <c r="K18" s="107" t="s">
        <v>5</v>
      </c>
    </row>
    <row r="19" s="61" customFormat="1" ht="18" customHeight="1" spans="1:11">
      <c r="A19" s="79" t="s">
        <v>20</v>
      </c>
      <c r="B19" s="51">
        <v>4308</v>
      </c>
      <c r="C19" s="49" t="s">
        <v>16</v>
      </c>
      <c r="D19" s="49"/>
      <c r="E19" s="49"/>
      <c r="F19" s="82">
        <v>0.003</v>
      </c>
      <c r="G19" s="51" t="s">
        <v>17</v>
      </c>
      <c r="H19" s="50">
        <v>1</v>
      </c>
      <c r="I19" s="51" t="s">
        <v>21</v>
      </c>
      <c r="J19" s="106">
        <f>费用明表1!O6</f>
        <v>12.92</v>
      </c>
      <c r="K19" s="107" t="s">
        <v>5</v>
      </c>
    </row>
    <row r="20" s="61" customFormat="1" ht="18" customHeight="1" spans="1:11">
      <c r="A20" s="79" t="s">
        <v>25</v>
      </c>
      <c r="B20" s="51"/>
      <c r="C20" s="49"/>
      <c r="D20" s="49"/>
      <c r="E20" s="49"/>
      <c r="F20" s="82"/>
      <c r="G20" s="51"/>
      <c r="H20" s="50">
        <v>1</v>
      </c>
      <c r="I20" s="51" t="s">
        <v>21</v>
      </c>
      <c r="J20" s="106">
        <f>费用明表1!P6</f>
        <v>15</v>
      </c>
      <c r="K20" s="107" t="s">
        <v>5</v>
      </c>
    </row>
    <row r="21" s="61" customFormat="1" ht="18" customHeight="1" spans="1:11">
      <c r="A21" s="79" t="s">
        <v>26</v>
      </c>
      <c r="B21" s="51"/>
      <c r="C21" s="49"/>
      <c r="D21" s="49"/>
      <c r="E21" s="49"/>
      <c r="F21" s="82"/>
      <c r="G21" s="51"/>
      <c r="H21" s="50"/>
      <c r="I21" s="51"/>
      <c r="J21" s="106">
        <f>SUM(J17:J20)</f>
        <v>453.1</v>
      </c>
      <c r="K21" s="107" t="s">
        <v>5</v>
      </c>
    </row>
    <row r="22" s="62" customFormat="1" ht="18" customHeight="1" spans="1:11">
      <c r="A22" s="87" t="s">
        <v>27</v>
      </c>
      <c r="B22" s="88"/>
      <c r="C22" s="89">
        <f>G23</f>
        <v>100</v>
      </c>
      <c r="D22" s="88" t="s">
        <v>5</v>
      </c>
      <c r="E22" s="88"/>
      <c r="F22" s="90"/>
      <c r="G22" s="88"/>
      <c r="H22" s="88"/>
      <c r="I22" s="88"/>
      <c r="J22" s="89"/>
      <c r="K22" s="110"/>
    </row>
    <row r="23" s="61" customFormat="1" ht="18" customHeight="1" spans="1:11">
      <c r="A23" s="91" t="s">
        <v>28</v>
      </c>
      <c r="B23" s="92">
        <v>50</v>
      </c>
      <c r="C23" s="92" t="s">
        <v>29</v>
      </c>
      <c r="D23" s="93" t="s">
        <v>30</v>
      </c>
      <c r="E23" s="94">
        <v>2</v>
      </c>
      <c r="F23" s="95" t="s">
        <v>31</v>
      </c>
      <c r="G23" s="96">
        <f>(B23*E23)</f>
        <v>100</v>
      </c>
      <c r="H23" s="92" t="s">
        <v>5</v>
      </c>
      <c r="I23" s="92"/>
      <c r="J23" s="96"/>
      <c r="K23" s="111"/>
    </row>
    <row r="24" s="59" customFormat="1" ht="18" customHeight="1" spans="1:11">
      <c r="A24" s="97"/>
      <c r="B24" s="97"/>
      <c r="C24" s="97"/>
      <c r="D24" s="97"/>
      <c r="E24" s="97"/>
      <c r="F24" s="97"/>
      <c r="G24" s="97"/>
      <c r="H24" s="97"/>
      <c r="I24" s="97"/>
      <c r="J24" s="97"/>
      <c r="K24" s="97"/>
    </row>
    <row r="25" s="61" customFormat="1" ht="20" customHeight="1" spans="1:11">
      <c r="A25" s="50" t="s">
        <v>32</v>
      </c>
      <c r="C25" s="51"/>
      <c r="D25" s="61" t="s">
        <v>33</v>
      </c>
      <c r="G25" s="98"/>
      <c r="I25" s="61" t="s">
        <v>34</v>
      </c>
      <c r="K25" s="60"/>
    </row>
  </sheetData>
  <mergeCells count="18">
    <mergeCell ref="A2:K2"/>
    <mergeCell ref="A3:K3"/>
    <mergeCell ref="B5:C5"/>
    <mergeCell ref="D5:G5"/>
    <mergeCell ref="H5:J5"/>
    <mergeCell ref="H6:K6"/>
    <mergeCell ref="H7:K7"/>
    <mergeCell ref="H8:K8"/>
    <mergeCell ref="C11:E11"/>
    <mergeCell ref="C12:E12"/>
    <mergeCell ref="C13:E13"/>
    <mergeCell ref="C14:E14"/>
    <mergeCell ref="G15:I15"/>
    <mergeCell ref="C17:E17"/>
    <mergeCell ref="C18:E18"/>
    <mergeCell ref="C19:E19"/>
    <mergeCell ref="A24:K24"/>
    <mergeCell ref="A6:F8"/>
  </mergeCells>
  <pageMargins left="0.786805555555556" right="0.354330708661417" top="0.196527777777778" bottom="0.196527777777778" header="0.275" footer="0.275"/>
  <pageSetup paperSize="9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abSelected="1" zoomScaleSheetLayoutView="60" workbookViewId="0">
      <selection activeCell="I17" sqref="I17"/>
    </sheetView>
  </sheetViews>
  <sheetFormatPr defaultColWidth="9" defaultRowHeight="14.25"/>
  <cols>
    <col min="1" max="1" width="6.25" customWidth="1"/>
    <col min="2" max="2" width="14.25" hidden="1" customWidth="1"/>
    <col min="3" max="3" width="15.5" hidden="1" customWidth="1"/>
    <col min="4" max="4" width="22.875" style="37" hidden="1" customWidth="1"/>
    <col min="5" max="5" width="8.5" customWidth="1"/>
    <col min="6" max="7" width="8.375" customWidth="1"/>
    <col min="8" max="8" width="8.125" customWidth="1"/>
    <col min="9" max="9" width="7.625" customWidth="1"/>
    <col min="10" max="10" width="8.125" customWidth="1"/>
    <col min="11" max="11" width="8.5" customWidth="1"/>
    <col min="12" max="12" width="8.25" customWidth="1"/>
    <col min="13" max="13" width="8" style="37" customWidth="1"/>
    <col min="14" max="14" width="8.375" style="37" customWidth="1"/>
    <col min="15" max="15" width="8" style="37" customWidth="1"/>
    <col min="16" max="16" width="7.125" style="37" customWidth="1"/>
    <col min="17" max="17" width="7.375" customWidth="1"/>
    <col min="18" max="18" width="8.625" style="37" customWidth="1"/>
    <col min="19" max="19" width="9.375" style="37" customWidth="1"/>
    <col min="20" max="20" width="34.375" customWidth="1"/>
    <col min="21" max="21" width="12.75" customWidth="1"/>
  </cols>
  <sheetData>
    <row r="1" ht="35.25" customHeight="1" spans="1:19">
      <c r="A1" s="38" t="s">
        <v>35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ht="29" customHeight="1" spans="1:19">
      <c r="A2" s="39" t="s">
        <v>36</v>
      </c>
      <c r="B2" s="40" t="s">
        <v>37</v>
      </c>
      <c r="C2" s="40" t="s">
        <v>38</v>
      </c>
      <c r="D2" s="39" t="s">
        <v>39</v>
      </c>
      <c r="E2" s="39" t="s">
        <v>40</v>
      </c>
      <c r="F2" s="39" t="s">
        <v>41</v>
      </c>
      <c r="G2" s="41" t="s">
        <v>42</v>
      </c>
      <c r="H2" s="42" t="s">
        <v>43</v>
      </c>
      <c r="I2" s="42"/>
      <c r="J2" s="42"/>
      <c r="K2" s="42"/>
      <c r="L2" s="54"/>
      <c r="M2" s="55" t="s">
        <v>44</v>
      </c>
      <c r="N2" s="42"/>
      <c r="O2" s="42"/>
      <c r="P2" s="42"/>
      <c r="Q2" s="54"/>
      <c r="R2" s="57" t="s">
        <v>45</v>
      </c>
      <c r="S2" s="39" t="s">
        <v>46</v>
      </c>
    </row>
    <row r="3" ht="35" customHeight="1" spans="1:19">
      <c r="A3" s="43"/>
      <c r="B3" s="44"/>
      <c r="C3" s="44"/>
      <c r="D3" s="43"/>
      <c r="E3" s="43"/>
      <c r="F3" s="43"/>
      <c r="G3" s="41"/>
      <c r="H3" s="45" t="s">
        <v>47</v>
      </c>
      <c r="I3" s="41" t="s">
        <v>48</v>
      </c>
      <c r="J3" s="41" t="s">
        <v>49</v>
      </c>
      <c r="K3" s="41" t="s">
        <v>50</v>
      </c>
      <c r="L3" s="41" t="s">
        <v>51</v>
      </c>
      <c r="M3" s="41" t="s">
        <v>52</v>
      </c>
      <c r="N3" s="41" t="s">
        <v>53</v>
      </c>
      <c r="O3" s="41" t="s">
        <v>54</v>
      </c>
      <c r="P3" s="43" t="s">
        <v>55</v>
      </c>
      <c r="Q3" s="43" t="s">
        <v>56</v>
      </c>
      <c r="R3" s="58"/>
      <c r="S3" s="43"/>
    </row>
    <row r="4" ht="30" customHeight="1" spans="1:21">
      <c r="A4" s="46">
        <v>1</v>
      </c>
      <c r="B4" s="46" t="s">
        <v>57</v>
      </c>
      <c r="C4" s="112" t="s">
        <v>58</v>
      </c>
      <c r="D4" s="19" t="s">
        <v>59</v>
      </c>
      <c r="E4" s="18" t="s">
        <v>60</v>
      </c>
      <c r="F4" s="47">
        <v>2300</v>
      </c>
      <c r="G4" s="47">
        <v>50</v>
      </c>
      <c r="H4" s="48">
        <v>689.28</v>
      </c>
      <c r="I4" s="48">
        <v>350.35</v>
      </c>
      <c r="J4" s="48">
        <v>30.16</v>
      </c>
      <c r="K4" s="48">
        <v>25.85</v>
      </c>
      <c r="L4" s="47">
        <f>SUM(H4:K4)</f>
        <v>1095.64</v>
      </c>
      <c r="M4" s="47">
        <v>344.64</v>
      </c>
      <c r="N4" s="47">
        <v>80.54</v>
      </c>
      <c r="O4" s="47">
        <v>12.92</v>
      </c>
      <c r="P4" s="47">
        <v>15</v>
      </c>
      <c r="Q4" s="47">
        <f>SUM(M4:P4)</f>
        <v>453.1</v>
      </c>
      <c r="R4" s="47">
        <f>F4-L4-Q4</f>
        <v>751.26</v>
      </c>
      <c r="S4" s="47">
        <f>F4+G4</f>
        <v>2350</v>
      </c>
      <c r="T4" t="s">
        <v>61</v>
      </c>
      <c r="U4" t="s">
        <v>62</v>
      </c>
    </row>
    <row r="5" ht="30" customHeight="1" spans="1:21">
      <c r="A5" s="46">
        <v>2</v>
      </c>
      <c r="B5" s="46" t="s">
        <v>57</v>
      </c>
      <c r="C5" s="112" t="s">
        <v>58</v>
      </c>
      <c r="D5" s="19" t="s">
        <v>63</v>
      </c>
      <c r="E5" s="18" t="s">
        <v>64</v>
      </c>
      <c r="F5" s="47">
        <v>4000</v>
      </c>
      <c r="G5" s="47">
        <v>50</v>
      </c>
      <c r="H5" s="48">
        <v>0</v>
      </c>
      <c r="I5" s="48">
        <v>0</v>
      </c>
      <c r="J5" s="48">
        <v>0</v>
      </c>
      <c r="K5" s="48">
        <v>0</v>
      </c>
      <c r="L5" s="47">
        <f>SUM(H5:K5)</f>
        <v>0</v>
      </c>
      <c r="M5" s="47">
        <v>0</v>
      </c>
      <c r="N5" s="47">
        <v>0</v>
      </c>
      <c r="O5" s="47">
        <v>0</v>
      </c>
      <c r="P5" s="47">
        <v>0</v>
      </c>
      <c r="Q5" s="47">
        <f>SUM(M5:P5)</f>
        <v>0</v>
      </c>
      <c r="R5" s="47">
        <f>F5-L5-Q5</f>
        <v>4000</v>
      </c>
      <c r="S5" s="47">
        <f>F5+G5</f>
        <v>4050</v>
      </c>
      <c r="T5" t="s">
        <v>65</v>
      </c>
      <c r="U5" t="s">
        <v>66</v>
      </c>
    </row>
    <row r="6" ht="30" customHeight="1" spans="1:19">
      <c r="A6" s="46"/>
      <c r="B6" s="46"/>
      <c r="C6" s="46"/>
      <c r="D6" s="19"/>
      <c r="E6" s="18"/>
      <c r="F6" s="47">
        <f t="shared" ref="F6:S6" si="0">SUM(F4:F5)</f>
        <v>6300</v>
      </c>
      <c r="G6" s="47">
        <f t="shared" si="0"/>
        <v>100</v>
      </c>
      <c r="H6" s="47">
        <f t="shared" si="0"/>
        <v>689.28</v>
      </c>
      <c r="I6" s="47">
        <f t="shared" si="0"/>
        <v>350.35</v>
      </c>
      <c r="J6" s="47">
        <f t="shared" si="0"/>
        <v>30.16</v>
      </c>
      <c r="K6" s="47">
        <f t="shared" si="0"/>
        <v>25.85</v>
      </c>
      <c r="L6" s="47">
        <f t="shared" si="0"/>
        <v>1095.64</v>
      </c>
      <c r="M6" s="47">
        <f t="shared" si="0"/>
        <v>344.64</v>
      </c>
      <c r="N6" s="47">
        <f t="shared" si="0"/>
        <v>80.54</v>
      </c>
      <c r="O6" s="47">
        <f t="shared" si="0"/>
        <v>12.92</v>
      </c>
      <c r="P6" s="47">
        <f t="shared" si="0"/>
        <v>15</v>
      </c>
      <c r="Q6" s="47">
        <f t="shared" si="0"/>
        <v>453.1</v>
      </c>
      <c r="R6" s="47">
        <f t="shared" si="0"/>
        <v>4751.26</v>
      </c>
      <c r="S6" s="47">
        <f t="shared" si="0"/>
        <v>6400</v>
      </c>
    </row>
    <row r="7" ht="16" customHeight="1" spans="1:12">
      <c r="A7" s="49"/>
      <c r="B7" s="49"/>
      <c r="C7" s="49"/>
      <c r="D7" s="50"/>
      <c r="E7" s="49"/>
      <c r="F7" s="49"/>
      <c r="G7" s="49"/>
      <c r="H7" s="49"/>
      <c r="I7" s="49"/>
      <c r="J7" s="49"/>
      <c r="K7" s="49"/>
      <c r="L7" s="49"/>
    </row>
    <row r="8" ht="17" customHeight="1" spans="1:18">
      <c r="A8" s="51" t="s">
        <v>32</v>
      </c>
      <c r="B8" s="51"/>
      <c r="C8" s="51"/>
      <c r="D8" s="50"/>
      <c r="E8" s="51"/>
      <c r="F8" s="51"/>
      <c r="G8" s="51"/>
      <c r="H8" s="51"/>
      <c r="I8" s="51"/>
      <c r="J8" s="56"/>
      <c r="K8" s="56"/>
      <c r="L8" s="56"/>
      <c r="M8" s="56"/>
      <c r="Q8" s="53" t="s">
        <v>67</v>
      </c>
      <c r="R8" s="53"/>
    </row>
    <row r="9" ht="19" customHeight="1" spans="1:19">
      <c r="A9" s="52"/>
      <c r="B9" s="52"/>
      <c r="C9" s="52"/>
      <c r="D9" s="53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</row>
  </sheetData>
  <mergeCells count="16">
    <mergeCell ref="A1:S1"/>
    <mergeCell ref="H2:L2"/>
    <mergeCell ref="M2:Q2"/>
    <mergeCell ref="A7:L7"/>
    <mergeCell ref="J8:M8"/>
    <mergeCell ref="Q8:R8"/>
    <mergeCell ref="A9:S9"/>
    <mergeCell ref="A2:A3"/>
    <mergeCell ref="B2:B3"/>
    <mergeCell ref="C2:C3"/>
    <mergeCell ref="D2:D3"/>
    <mergeCell ref="E2:E3"/>
    <mergeCell ref="F2:F3"/>
    <mergeCell ref="G2:G3"/>
    <mergeCell ref="R2:R3"/>
    <mergeCell ref="S2:S3"/>
  </mergeCells>
  <conditionalFormatting sqref="E4:E6">
    <cfRule type="duplicateValues" dxfId="0" priority="11" stopIfTrue="1"/>
  </conditionalFormatting>
  <pageMargins left="0.354166666666667" right="0.118055555555556" top="0.511805555555556" bottom="0.748031496062992" header="0.31496062992126" footer="0.31496062992126"/>
  <pageSetup paperSize="9" orientation="landscape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zoomScaleSheetLayoutView="60" workbookViewId="0">
      <selection activeCell="J25" sqref="J25"/>
    </sheetView>
  </sheetViews>
  <sheetFormatPr defaultColWidth="9" defaultRowHeight="14.25"/>
  <cols>
    <col min="1" max="1" width="5.25" style="3" customWidth="1"/>
    <col min="2" max="2" width="11.625" style="4" customWidth="1"/>
    <col min="3" max="3" width="12" style="3" customWidth="1"/>
    <col min="4" max="4" width="22" style="4" customWidth="1"/>
    <col min="5" max="7" width="9.5" style="4" customWidth="1"/>
    <col min="8" max="8" width="9.125" style="4" customWidth="1"/>
    <col min="9" max="9" width="8.25" style="5" customWidth="1"/>
    <col min="10" max="10" width="12" style="4" customWidth="1"/>
    <col min="11" max="11" width="9.375" style="5" customWidth="1"/>
    <col min="12" max="12" width="14.375" style="5" customWidth="1"/>
    <col min="13" max="13" width="9" style="6" customWidth="1"/>
    <col min="14" max="16384" width="9" style="6"/>
  </cols>
  <sheetData>
    <row r="1" spans="13:13">
      <c r="M1" s="6" t="s">
        <v>68</v>
      </c>
    </row>
    <row r="2" spans="1:12">
      <c r="A2" s="7" t="s">
        <v>69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</row>
    <row r="4" spans="1:12">
      <c r="A4" s="8"/>
      <c r="B4" s="9"/>
      <c r="C4" s="8"/>
      <c r="D4" s="9"/>
      <c r="E4" s="9"/>
      <c r="F4" s="9"/>
      <c r="G4" s="9"/>
      <c r="H4" s="9"/>
      <c r="I4" s="30"/>
      <c r="J4" s="9"/>
      <c r="K4" s="30"/>
      <c r="L4" s="30"/>
    </row>
    <row r="5" spans="1:12">
      <c r="A5" s="8" t="s">
        <v>70</v>
      </c>
      <c r="B5" s="9"/>
      <c r="C5" s="8"/>
      <c r="D5" s="9" t="s">
        <v>71</v>
      </c>
      <c r="E5" s="9"/>
      <c r="F5" s="9"/>
      <c r="G5" s="9" t="s">
        <v>72</v>
      </c>
      <c r="H5" s="9"/>
      <c r="I5" s="30"/>
      <c r="J5" s="9" t="s">
        <v>73</v>
      </c>
      <c r="K5" s="30"/>
      <c r="L5" s="30"/>
    </row>
    <row r="6" ht="21" customHeight="1" spans="1:12">
      <c r="A6" s="10" t="s">
        <v>74</v>
      </c>
      <c r="B6" s="11"/>
      <c r="C6" s="10"/>
      <c r="D6" s="11"/>
      <c r="E6" s="12" t="s">
        <v>75</v>
      </c>
      <c r="F6" s="13"/>
      <c r="G6" s="14"/>
      <c r="H6" s="14"/>
      <c r="I6" s="14"/>
      <c r="J6" s="14"/>
      <c r="K6" s="14"/>
      <c r="L6" s="31"/>
    </row>
    <row r="7" ht="31" customHeight="1" spans="1:12">
      <c r="A7" s="15" t="s">
        <v>36</v>
      </c>
      <c r="B7" s="16" t="s">
        <v>40</v>
      </c>
      <c r="C7" s="15" t="s">
        <v>76</v>
      </c>
      <c r="D7" s="16" t="s">
        <v>77</v>
      </c>
      <c r="E7" s="16" t="s">
        <v>78</v>
      </c>
      <c r="F7" s="16" t="s">
        <v>79</v>
      </c>
      <c r="G7" s="16" t="s">
        <v>80</v>
      </c>
      <c r="H7" s="16" t="s">
        <v>81</v>
      </c>
      <c r="I7" s="32" t="s">
        <v>82</v>
      </c>
      <c r="J7" s="16" t="s">
        <v>83</v>
      </c>
      <c r="K7" s="32" t="s">
        <v>84</v>
      </c>
      <c r="L7" s="32" t="s">
        <v>85</v>
      </c>
    </row>
    <row r="8" s="1" customFormat="1" ht="33.75" customHeight="1" spans="1:12">
      <c r="A8" s="17">
        <v>1</v>
      </c>
      <c r="B8" s="18" t="s">
        <v>60</v>
      </c>
      <c r="C8" s="17" t="s">
        <v>86</v>
      </c>
      <c r="D8" s="19" t="s">
        <v>87</v>
      </c>
      <c r="E8" s="20">
        <f>费用明表1!F4</f>
        <v>2300</v>
      </c>
      <c r="F8" s="20">
        <f>费用明表1!M4</f>
        <v>344.64</v>
      </c>
      <c r="G8" s="20">
        <f>费用明表1!N4+费用明表1!P4</f>
        <v>95.54</v>
      </c>
      <c r="H8" s="20">
        <f>费用明表1!O4</f>
        <v>12.92</v>
      </c>
      <c r="I8" s="33"/>
      <c r="J8" s="20"/>
      <c r="K8" s="34"/>
      <c r="L8" s="34">
        <f>IF(K8&lt;=0,0,ROUND(((K8)*LOOKUP((K8)-0.0001,{0,1500,4500,9000,35000,55000,80000},{0.03,0.1,0.2,0.25,0.3,0.35,0.45})-LOOKUP((K8)-0.0001,{0,1500,4500,9000,35000,55000,80000},{0,105,555,1005,2755,5505,13505})),2))</f>
        <v>0</v>
      </c>
    </row>
    <row r="9" s="1" customFormat="1" ht="33.75" customHeight="1" spans="1:12">
      <c r="A9" s="17">
        <v>2</v>
      </c>
      <c r="B9" s="18" t="s">
        <v>64</v>
      </c>
      <c r="C9" s="17" t="s">
        <v>86</v>
      </c>
      <c r="D9" s="19" t="s">
        <v>88</v>
      </c>
      <c r="E9" s="20">
        <f>费用明表1!F5</f>
        <v>4000</v>
      </c>
      <c r="F9" s="20">
        <f>费用明表1!M5</f>
        <v>0</v>
      </c>
      <c r="G9" s="20">
        <f>费用明表1!N5+费用明表1!P5</f>
        <v>0</v>
      </c>
      <c r="H9" s="20">
        <f>费用明表1!O5</f>
        <v>0</v>
      </c>
      <c r="I9" s="33"/>
      <c r="J9" s="20"/>
      <c r="K9" s="34"/>
      <c r="L9" s="34">
        <f>IF(K9&lt;=0,0,ROUND(((K9)*LOOKUP((K9)-0.0001,{0,1500,4500,9000,35000,55000,80000},{0.03,0.1,0.2,0.25,0.3,0.35,0.45})-LOOKUP((K9)-0.0001,{0,1500,4500,9000,35000,55000,80000},{0,105,555,1005,2755,5505,13505})),2))</f>
        <v>0</v>
      </c>
    </row>
    <row r="10" s="2" customFormat="1" ht="66" customHeight="1" spans="1:12">
      <c r="A10" s="21" t="s">
        <v>89</v>
      </c>
      <c r="B10" s="22" t="s">
        <v>90</v>
      </c>
      <c r="C10" s="22"/>
      <c r="D10" s="22"/>
      <c r="E10" s="23" t="s">
        <v>91</v>
      </c>
      <c r="F10" s="24" t="s">
        <v>92</v>
      </c>
      <c r="G10" s="24"/>
      <c r="H10" s="24"/>
      <c r="I10" s="23" t="s">
        <v>93</v>
      </c>
      <c r="J10" s="24" t="s">
        <v>94</v>
      </c>
      <c r="K10" s="35"/>
      <c r="L10" s="35"/>
    </row>
    <row r="11" spans="1:12">
      <c r="A11" s="21"/>
      <c r="B11" s="22" t="s">
        <v>95</v>
      </c>
      <c r="C11" s="22"/>
      <c r="D11" s="22"/>
      <c r="E11" s="23"/>
      <c r="F11" s="24" t="s">
        <v>96</v>
      </c>
      <c r="G11" s="24"/>
      <c r="H11" s="24"/>
      <c r="I11" s="23"/>
      <c r="J11" s="24" t="s">
        <v>97</v>
      </c>
      <c r="K11" s="35"/>
      <c r="L11" s="35"/>
    </row>
    <row r="12" spans="1:12">
      <c r="A12" s="21"/>
      <c r="B12" s="22" t="s">
        <v>98</v>
      </c>
      <c r="C12" s="22"/>
      <c r="D12" s="22"/>
      <c r="E12" s="23"/>
      <c r="F12" s="24" t="s">
        <v>99</v>
      </c>
      <c r="G12" s="24"/>
      <c r="H12" s="24"/>
      <c r="I12" s="23"/>
      <c r="J12" s="24" t="s">
        <v>100</v>
      </c>
      <c r="K12" s="35"/>
      <c r="L12" s="35"/>
    </row>
    <row r="13" spans="1:12">
      <c r="A13" s="21"/>
      <c r="B13" s="22" t="s">
        <v>101</v>
      </c>
      <c r="C13" s="22"/>
      <c r="D13" s="22"/>
      <c r="E13" s="23"/>
      <c r="F13" s="25"/>
      <c r="G13" s="25"/>
      <c r="H13" s="25"/>
      <c r="I13" s="23"/>
      <c r="J13" s="24" t="s">
        <v>102</v>
      </c>
      <c r="K13" s="35"/>
      <c r="L13" s="35"/>
    </row>
    <row r="14" spans="1:12">
      <c r="A14" s="26" t="s">
        <v>103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</row>
    <row r="15" spans="1:12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</row>
    <row r="16" spans="1:12">
      <c r="A16" s="28" t="s">
        <v>104</v>
      </c>
      <c r="B16" s="29"/>
      <c r="C16" s="29"/>
      <c r="D16" s="29"/>
      <c r="E16" s="29"/>
      <c r="F16" s="29"/>
      <c r="G16" s="29"/>
      <c r="H16" s="29"/>
      <c r="I16" s="29"/>
      <c r="J16" s="36"/>
      <c r="K16" s="29"/>
      <c r="L16" s="29"/>
    </row>
    <row r="17" spans="1:12">
      <c r="A17" s="29"/>
      <c r="B17" s="29"/>
      <c r="C17" s="29"/>
      <c r="D17" s="29"/>
      <c r="E17" s="29"/>
      <c r="F17" s="29"/>
      <c r="G17" s="29"/>
      <c r="H17" s="29"/>
      <c r="I17" s="29"/>
      <c r="J17" s="36"/>
      <c r="K17" s="29"/>
      <c r="L17" s="29"/>
    </row>
    <row r="18" spans="1:12">
      <c r="A18" s="29"/>
      <c r="B18" s="29"/>
      <c r="C18" s="29"/>
      <c r="D18" s="29"/>
      <c r="E18" s="29"/>
      <c r="F18" s="29"/>
      <c r="G18" s="29"/>
      <c r="H18" s="29"/>
      <c r="I18" s="29"/>
      <c r="J18" s="36"/>
      <c r="K18" s="29"/>
      <c r="L18" s="29"/>
    </row>
    <row r="19" spans="1:12">
      <c r="A19" s="29"/>
      <c r="B19" s="29"/>
      <c r="C19" s="29"/>
      <c r="D19" s="29"/>
      <c r="E19" s="29"/>
      <c r="F19" s="29"/>
      <c r="G19" s="29"/>
      <c r="H19" s="29"/>
      <c r="I19" s="29"/>
      <c r="J19" s="36"/>
      <c r="K19" s="29"/>
      <c r="L19" s="29"/>
    </row>
    <row r="20" spans="1:12">
      <c r="A20" s="29"/>
      <c r="B20" s="29"/>
      <c r="C20" s="29"/>
      <c r="D20" s="29"/>
      <c r="E20" s="29"/>
      <c r="F20" s="29"/>
      <c r="G20" s="29"/>
      <c r="H20" s="29"/>
      <c r="I20" s="29"/>
      <c r="J20" s="36"/>
      <c r="K20" s="29"/>
      <c r="L20" s="29"/>
    </row>
  </sheetData>
  <mergeCells count="21">
    <mergeCell ref="A6:B6"/>
    <mergeCell ref="C6:D6"/>
    <mergeCell ref="F6:L6"/>
    <mergeCell ref="B10:D10"/>
    <mergeCell ref="F10:H10"/>
    <mergeCell ref="J10:L10"/>
    <mergeCell ref="B11:D11"/>
    <mergeCell ref="F11:H11"/>
    <mergeCell ref="J11:L11"/>
    <mergeCell ref="B12:D12"/>
    <mergeCell ref="F12:H12"/>
    <mergeCell ref="J12:L12"/>
    <mergeCell ref="B13:D13"/>
    <mergeCell ref="F13:H13"/>
    <mergeCell ref="J13:L13"/>
    <mergeCell ref="A10:A13"/>
    <mergeCell ref="E10:E13"/>
    <mergeCell ref="I10:I13"/>
    <mergeCell ref="A2:L3"/>
    <mergeCell ref="A14:L15"/>
    <mergeCell ref="A16:L20"/>
  </mergeCells>
  <conditionalFormatting sqref="B8:B9">
    <cfRule type="duplicateValues" dxfId="0" priority="3" stopIfTrue="1"/>
  </conditionalFormatting>
  <dataValidations count="2">
    <dataValidation type="list" allowBlank="1" showInputMessage="1" showErrorMessage="1" sqref="C8:C9">
      <formula1>"身份证,军官证,护照,台胞证"</formula1>
    </dataValidation>
    <dataValidation type="custom" allowBlank="1" showInputMessage="1" showErrorMessage="1" sqref="K8:K9">
      <formula1>E8-F8-G8-H8-I8-J8</formula1>
    </dataValidation>
  </dataValidation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结算表1</vt:lpstr>
      <vt:lpstr>费用明表1</vt:lpstr>
      <vt:lpstr>扣税表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N&amp;N</cp:lastModifiedBy>
  <dcterms:created xsi:type="dcterms:W3CDTF">2010-03-04T06:01:00Z</dcterms:created>
  <cp:lastPrinted>2021-10-08T08:50:00Z</cp:lastPrinted>
  <dcterms:modified xsi:type="dcterms:W3CDTF">2025-04-01T08:45:02Z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EF43DE048A03481CA30F0971321A1F52</vt:lpwstr>
  </property>
  <property fmtid="{D5CDD505-2E9C-101B-9397-08002B2CF9AE}" pid="3" name="KSOProductBuildVer">
    <vt:lpwstr>2052-12.1.0.20305</vt:lpwstr>
  </property>
</Properties>
</file>