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firstSheet="4"/>
  </bookViews>
  <sheets>
    <sheet name="科技站账单" sheetId="16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4" name="ID_3B030D5BCEBA47698241579D1AC970D3" descr="7cab80dbeb0728ff952168bae17ff7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267440" y="80168115"/>
          <a:ext cx="968375" cy="505460"/>
        </a:xfrm>
        <a:prstGeom prst="rect">
          <a:avLst/>
        </a:prstGeom>
      </xdr:spPr>
    </xdr:pic>
  </etc:cellImage>
  <etc:cellImage>
    <xdr:pic>
      <xdr:nvPicPr>
        <xdr:cNvPr id="38" name="ID_9E0CAAB3BCCC479CB7046F16E4AF73F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11452860" y="81953100"/>
          <a:ext cx="554990" cy="7543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4" name="ID_E4E7263BEE5541C3815D084003BFF36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>
          <a:off x="11920855" y="30361255"/>
          <a:ext cx="527050" cy="10267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5" name="ID_AC4607EA5C7B43B4A21FB96C33A04ABA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rot="16200000">
          <a:off x="11956415" y="30900370"/>
          <a:ext cx="509270" cy="12242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1" name="ID_23CAD2BD2767477983CACA8C9B19DB7E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rot="16200000">
          <a:off x="11889740" y="44386500"/>
          <a:ext cx="553720" cy="9029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6" name="ID_4155ECCFC63E4A1F8538EDFA12AC6429" descr="f660f3b234fd1f0f7c832719df881be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510645" y="45383450"/>
          <a:ext cx="1400810" cy="275590"/>
        </a:xfrm>
        <a:prstGeom prst="rect">
          <a:avLst/>
        </a:prstGeom>
      </xdr:spPr>
    </xdr:pic>
  </etc:cellImage>
  <etc:cellImage>
    <xdr:pic>
      <xdr:nvPicPr>
        <xdr:cNvPr id="104" name="ID_830E4467BF60415A98CF34CA90D285E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708765" y="49044860"/>
          <a:ext cx="770890" cy="5219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5" name="ID_B5D3428152474B61934ECEC30F2C60B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832590" y="49688750"/>
          <a:ext cx="654050" cy="5181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1" name="ID_8D0186AFBF914FF3BF8B04C260ABA91E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 rot="16200000">
          <a:off x="11878945" y="57245885"/>
          <a:ext cx="490220" cy="6559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9" name="ID_E00105273D434594BAC82CDB177599A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856085" y="82022315"/>
          <a:ext cx="805815" cy="5861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0" name="ID_00E9C4E3D25D4711922A30969EC4EDD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286750" y="27764105"/>
          <a:ext cx="7858125" cy="4514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28" name="ID_6E5100A0E95F4F4DB038FBA8C868A0CD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349615" y="42070020"/>
          <a:ext cx="1313180" cy="9226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1" name="ID_EEF167612FAA472A802A5B7DF0B40CFD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286750" y="48719105"/>
          <a:ext cx="5372100" cy="7572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2" name="ID_B3266F4EEDE841158839E306907824CE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561070" y="45880655"/>
          <a:ext cx="889635" cy="9239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3" name="ID_FD404367E59C42DEBF35B6EBE4C1CF3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286750" y="47766605"/>
          <a:ext cx="8010525" cy="2181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4" name="ID_9C22245DDD3249A898BA7312DC028AA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286750" y="49671605"/>
          <a:ext cx="5372100" cy="7572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5" name="ID_19A3874AB7D94BA5881CEF90454CCDB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286750" y="51576605"/>
          <a:ext cx="4638675" cy="84391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6" name="ID_C32999C6BBB74EB79B8969E7AC533B7A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286750" y="50624105"/>
          <a:ext cx="4000500" cy="53911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7" name="ID_2D65E3B454EA4144A7ABDA8A5C8B397E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286750" y="52529105"/>
          <a:ext cx="2076450" cy="3000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64E47447FB834D1A8F2320A199E74C3F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3402945" y="11546840"/>
          <a:ext cx="1041400" cy="57594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<sst xmlns="http://schemas.openxmlformats.org/spreadsheetml/2006/main" count="103" uniqueCount="67">
  <si>
    <t>日期</t>
  </si>
  <si>
    <t>项目</t>
  </si>
  <si>
    <t>制作内容</t>
  </si>
  <si>
    <t>长（cm）</t>
  </si>
  <si>
    <t>宽（cm）</t>
  </si>
  <si>
    <r>
      <rPr>
        <sz val="11"/>
        <rFont val="宋体"/>
        <charset val="134"/>
      </rPr>
      <t>面积</t>
    </r>
    <r>
      <rPr>
        <sz val="9"/>
        <rFont val="宋体"/>
        <charset val="134"/>
      </rPr>
      <t>（㎡填1为按数量计价）</t>
    </r>
  </si>
  <si>
    <t>单价</t>
  </si>
  <si>
    <t>数量</t>
  </si>
  <si>
    <t>小计</t>
  </si>
  <si>
    <t>经手人</t>
  </si>
  <si>
    <t>图片</t>
  </si>
  <si>
    <t>证书</t>
  </si>
  <si>
    <t>百名院士进校园  万名科技工作者上讲台</t>
  </si>
  <si>
    <t>A4单面</t>
  </si>
  <si>
    <t>曾亮老师</t>
  </si>
  <si>
    <t>奖状</t>
  </si>
  <si>
    <t>青少年科学调查体验活动一等奖表彰名单</t>
  </si>
  <si>
    <t>A4</t>
  </si>
  <si>
    <t>195张</t>
  </si>
  <si>
    <t>1.5元</t>
  </si>
  <si>
    <t>调印</t>
  </si>
  <si>
    <t xml:space="preserve"> 保护动物科技实践活动资料，抽夹四个，彩色打印（38张）</t>
  </si>
  <si>
    <t>1.5元/张
2元 / 个</t>
  </si>
  <si>
    <t>唐韬老师</t>
  </si>
  <si>
    <t>舞台背景 喷绘</t>
  </si>
  <si>
    <t>爱心义卖</t>
  </si>
  <si>
    <t>彩色打印</t>
  </si>
  <si>
    <t>青少年科学调查活动报告（共4本）+抽夹4个+文件袋
绿叶仙踪，莲的奥秘+抽夹2份</t>
  </si>
  <si>
    <t>A4双面</t>
  </si>
  <si>
    <t>57+33+34+25
+33+27</t>
  </si>
  <si>
    <t>青少年科技创新大赛  科技实践活动申报资料+文件袋+抽夹</t>
  </si>
  <si>
    <t>167+25+25</t>
  </si>
  <si>
    <t>KT板</t>
  </si>
  <si>
    <t>点亮智慧树教学模版  异形裁切</t>
  </si>
  <si>
    <t>宣传栏</t>
  </si>
  <si>
    <t>敏思楼右侧</t>
  </si>
  <si>
    <t>打印</t>
  </si>
  <si>
    <t>2025 项目验收材料 12面彩印 420面黑白</t>
  </si>
  <si>
    <t>胶装</t>
  </si>
  <si>
    <t>2025 项目验收材料 A3封面加胶装</t>
  </si>
  <si>
    <t>关于举办2025年湘潭市青少年科技教育骨干教师班的通知 8P     工作室考核通知 3P 各十份</t>
  </si>
  <si>
    <t>横幅</t>
  </si>
  <si>
    <t>育才学校教育集团“科创筑梦 点亮未来”主题科技活动暨第十七届校园科技节</t>
  </si>
  <si>
    <t>安装</t>
  </si>
  <si>
    <t>10元/米</t>
  </si>
  <si>
    <t>戴沙娜老师</t>
  </si>
  <si>
    <t>湘潭市青少年人工智能科普实践活动</t>
  </si>
  <si>
    <t>3张x10份
4张x10分</t>
  </si>
  <si>
    <t>1元/张</t>
  </si>
  <si>
    <t>展架</t>
  </si>
  <si>
    <t>2025年湘潭市青少年科技教育骨干教师培训班暨2025年湘潭市青少年人工智能科普实践活动日 程 安 排</t>
  </si>
  <si>
    <t>荣誉证书</t>
  </si>
  <si>
    <t>“百名院士进校园 万名科技工作者上讲台 ”送教活动</t>
  </si>
  <si>
    <t>A4双面红卡</t>
  </si>
  <si>
    <t>18张</t>
  </si>
  <si>
    <t>3.5元</t>
  </si>
  <si>
    <t>彩色复印</t>
  </si>
  <si>
    <t>4月29</t>
  </si>
  <si>
    <t>扫描（彩色）</t>
  </si>
  <si>
    <t>科学活动手册</t>
  </si>
  <si>
    <t>70面</t>
  </si>
  <si>
    <t>复印</t>
  </si>
  <si>
    <t>亚克力标识</t>
  </si>
  <si>
    <t>禁止吸烟  大门自动门上粘贴</t>
  </si>
  <si>
    <t>湘潭市青少年科技创新教育骨干教师培训</t>
  </si>
  <si>
    <t>2张</t>
  </si>
  <si>
    <t>2.5元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</si>
</sst>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2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6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58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58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justify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 wrapText="1"/>
    </xf>
    <xf numFmtId="0" fontId="1" fillId="0" borderId="2" xfId="0" applyFont="1" applyBorder="1">
      <alignment vertical="center"/>
    </xf>
    <xf numFmtId="176" fontId="2" fillId="2" borderId="1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jpe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K23"/>
  <sheetViews>
    <sheetView tabSelected="1" topLeftCell="A14" workbookViewId="0">
      <selection activeCell="C24" sqref="C24"/>
    </sheetView>
  </sheetViews>
  <sheetFormatPr defaultColWidth="9" defaultRowHeight="13.5"/>
  <cols>
    <col min="1" max="1" width="10.625" style="1" customWidth="1"/>
    <col min="2" max="2" width="16.375" style="1" customWidth="1"/>
    <col min="3" max="3" width="56.375" style="1" customWidth="1"/>
    <col min="4" max="4" width="12.375" style="1" customWidth="1"/>
    <col min="5" max="5" width="14.625" style="1" customWidth="1"/>
    <col min="6" max="6" width="12.625" style="1" customWidth="1"/>
    <col min="7" max="7" width="10.375" style="1" customWidth="1"/>
    <col min="8" max="8" width="14.5" style="1" customWidth="1"/>
    <col min="9" max="9" width="9" style="1"/>
    <col min="10" max="10" width="14.025" style="1"/>
    <col min="11" max="11" width="26.5333333333333" style="1"/>
    <col min="12" max="16384" width="9" style="1"/>
  </cols>
  <sheetData>
    <row r="2" ht="24.75" spans="1:11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2" t="s">
        <v>6</v>
      </c>
      <c r="H2" s="2" t="s">
        <v>7</v>
      </c>
      <c r="I2" s="17" t="s">
        <v>8</v>
      </c>
      <c r="J2" s="17" t="s">
        <v>9</v>
      </c>
      <c r="K2" s="2" t="s">
        <v>10</v>
      </c>
    </row>
    <row r="3" ht="45" customHeight="1" spans="1:11">
      <c r="A3" s="4">
        <v>45642</v>
      </c>
      <c r="B3" s="5" t="s">
        <v>11</v>
      </c>
      <c r="C3" s="5" t="s">
        <v>12</v>
      </c>
      <c r="D3" s="6" t="s">
        <v>13</v>
      </c>
      <c r="E3" s="6"/>
      <c r="F3" s="6">
        <v>1</v>
      </c>
      <c r="G3" s="6">
        <v>5</v>
      </c>
      <c r="H3" s="6">
        <v>20</v>
      </c>
      <c r="I3" s="6">
        <f>SUM(F3*G3*H3)</f>
        <v>100</v>
      </c>
      <c r="J3" s="6" t="s">
        <v>14</v>
      </c>
      <c r="K3" s="6" t="str">
        <f>_xlfn.DISPIMG("ID_6E5100A0E95F4F4DB038FBA8C868A0CD",1)</f>
        <v>=DISPIMG("ID_6E5100A0E95F4F4DB038FBA8C868A0CD",1)</v>
      </c>
    </row>
    <row r="4" ht="45" customHeight="1" spans="1:11">
      <c r="A4" s="7">
        <v>45657</v>
      </c>
      <c r="B4" s="8" t="s">
        <v>15</v>
      </c>
      <c r="C4" s="9" t="s">
        <v>16</v>
      </c>
      <c r="D4" s="8" t="s">
        <v>17</v>
      </c>
      <c r="E4" s="8"/>
      <c r="F4" s="8" t="s">
        <v>18</v>
      </c>
      <c r="G4" s="8" t="s">
        <v>19</v>
      </c>
      <c r="H4" s="9"/>
      <c r="I4" s="8">
        <v>292</v>
      </c>
      <c r="J4" s="9" t="s">
        <v>14</v>
      </c>
      <c r="K4" s="9" t="str">
        <f>_xlfn.DISPIMG("ID_3B030D5BCEBA47698241579D1AC970D3",1)</f>
        <v>=DISPIMG("ID_3B030D5BCEBA47698241579D1AC970D3",1)</v>
      </c>
    </row>
    <row r="5" ht="45" customHeight="1" spans="1:11">
      <c r="A5" s="7">
        <v>45663</v>
      </c>
      <c r="B5" s="8" t="s">
        <v>20</v>
      </c>
      <c r="C5" s="9" t="s">
        <v>21</v>
      </c>
      <c r="D5" s="8" t="s">
        <v>13</v>
      </c>
      <c r="E5" s="8"/>
      <c r="F5" s="8">
        <v>38</v>
      </c>
      <c r="G5" s="10" t="s">
        <v>22</v>
      </c>
      <c r="H5" s="9"/>
      <c r="I5" s="8">
        <v>65</v>
      </c>
      <c r="J5" s="9" t="s">
        <v>23</v>
      </c>
      <c r="K5" s="9" t="str">
        <f>_xlfn.DISPIMG("ID_9E0CAAB3BCCC479CB7046F16E4AF73FF",1)</f>
        <v>=DISPIMG("ID_9E0CAAB3BCCC479CB7046F16E4AF73FF",1)</v>
      </c>
    </row>
    <row r="6" ht="45" customHeight="1" spans="1:11">
      <c r="A6" s="4">
        <v>45717</v>
      </c>
      <c r="B6" s="5" t="s">
        <v>24</v>
      </c>
      <c r="C6" s="5" t="s">
        <v>25</v>
      </c>
      <c r="D6" s="6">
        <v>655</v>
      </c>
      <c r="E6" s="6">
        <v>376</v>
      </c>
      <c r="F6" s="6">
        <v>24.628</v>
      </c>
      <c r="G6" s="6">
        <v>40</v>
      </c>
      <c r="H6" s="6">
        <v>1</v>
      </c>
      <c r="I6" s="6">
        <v>600</v>
      </c>
      <c r="J6" s="6" t="s">
        <v>14</v>
      </c>
      <c r="K6" s="6" t="str">
        <f>_xlfn.DISPIMG("ID_00E9C4E3D25D4711922A30969EC4EDD0",1)</f>
        <v>=DISPIMG("ID_00E9C4E3D25D4711922A30969EC4EDD0",1)</v>
      </c>
    </row>
    <row r="7" s="1" customFormat="1" ht="50" customHeight="1" spans="1:11">
      <c r="A7" s="7">
        <v>45726</v>
      </c>
      <c r="B7" s="8" t="s">
        <v>26</v>
      </c>
      <c r="C7" s="11" t="s">
        <v>27</v>
      </c>
      <c r="D7" s="8" t="s">
        <v>28</v>
      </c>
      <c r="E7" s="10"/>
      <c r="F7" s="10" t="s">
        <v>29</v>
      </c>
      <c r="G7" s="8">
        <v>0.4</v>
      </c>
      <c r="H7" s="9"/>
      <c r="I7" s="8">
        <v>109</v>
      </c>
      <c r="J7" s="9" t="s">
        <v>23</v>
      </c>
      <c r="K7" s="9" t="str">
        <f>_xlfn.DISPIMG("ID_E4E7263BEE5541C3815D084003BFF368",1)</f>
        <v>=DISPIMG("ID_E4E7263BEE5541C3815D084003BFF368",1)</v>
      </c>
    </row>
    <row r="8" s="1" customFormat="1" ht="50" customHeight="1" spans="1:11">
      <c r="A8" s="7">
        <v>45727</v>
      </c>
      <c r="B8" s="8" t="s">
        <v>26</v>
      </c>
      <c r="C8" s="11" t="s">
        <v>30</v>
      </c>
      <c r="D8" s="8" t="s">
        <v>28</v>
      </c>
      <c r="E8" s="8"/>
      <c r="F8" s="8" t="s">
        <v>31</v>
      </c>
      <c r="G8" s="8">
        <v>0.5</v>
      </c>
      <c r="H8" s="9"/>
      <c r="I8" s="8">
        <v>114</v>
      </c>
      <c r="J8" s="9" t="s">
        <v>23</v>
      </c>
      <c r="K8" s="9" t="str">
        <f>_xlfn.DISPIMG("ID_AC4607EA5C7B43B4A21FB96C33A04ABA",1)</f>
        <v>=DISPIMG("ID_AC4607EA5C7B43B4A21FB96C33A04ABA",1)</v>
      </c>
    </row>
    <row r="9" ht="45" customHeight="1" spans="1:11">
      <c r="A9" s="4">
        <v>45741</v>
      </c>
      <c r="B9" s="5" t="s">
        <v>32</v>
      </c>
      <c r="C9" s="5" t="s">
        <v>33</v>
      </c>
      <c r="D9" s="6">
        <v>80</v>
      </c>
      <c r="E9" s="6">
        <v>90</v>
      </c>
      <c r="F9" s="6">
        <v>1</v>
      </c>
      <c r="G9" s="6">
        <v>80</v>
      </c>
      <c r="H9" s="6">
        <v>1</v>
      </c>
      <c r="I9" s="6">
        <f>SUM(F9*G9*H9)</f>
        <v>80</v>
      </c>
      <c r="J9" s="6" t="s">
        <v>14</v>
      </c>
      <c r="K9" s="6" t="str">
        <f>_xlfn.DISPIMG("ID_B3266F4EEDE841158839E306907824CE",1)</f>
        <v>=DISPIMG("ID_B3266F4EEDE841158839E306907824CE",1)</v>
      </c>
    </row>
    <row r="10" ht="45" customHeight="1" spans="1:11">
      <c r="A10" s="4">
        <v>45747</v>
      </c>
      <c r="B10" s="5" t="s">
        <v>34</v>
      </c>
      <c r="C10" s="5" t="s">
        <v>35</v>
      </c>
      <c r="D10" s="6">
        <v>580</v>
      </c>
      <c r="E10" s="6">
        <v>150</v>
      </c>
      <c r="F10" s="6">
        <v>8.7</v>
      </c>
      <c r="G10" s="6">
        <v>50</v>
      </c>
      <c r="H10" s="6">
        <v>1</v>
      </c>
      <c r="I10" s="6">
        <f>SUM(F10*G10*H10)</f>
        <v>435</v>
      </c>
      <c r="J10" s="6" t="s">
        <v>14</v>
      </c>
      <c r="K10" s="6" t="str">
        <f>_xlfn.DISPIMG("ID_FD404367E59C42DEBF35B6EBE4C1CF31",1)</f>
        <v>=DISPIMG("ID_FD404367E59C42DEBF35B6EBE4C1CF31",1)</v>
      </c>
    </row>
    <row r="11" ht="45" customHeight="1" spans="1:11">
      <c r="A11" s="4">
        <v>45749</v>
      </c>
      <c r="B11" s="5" t="s">
        <v>36</v>
      </c>
      <c r="C11" s="5" t="s">
        <v>37</v>
      </c>
      <c r="D11" s="8" t="s">
        <v>28</v>
      </c>
      <c r="E11" s="6"/>
      <c r="F11" s="6">
        <v>1</v>
      </c>
      <c r="G11" s="6">
        <v>75</v>
      </c>
      <c r="H11" s="6">
        <v>1</v>
      </c>
      <c r="I11" s="6">
        <f>SUM(F11*G11*H11)</f>
        <v>75</v>
      </c>
      <c r="J11" s="6" t="s">
        <v>14</v>
      </c>
      <c r="K11" s="6" t="str">
        <f>_xlfn.DISPIMG("ID_EEF167612FAA472A802A5B7DF0B40CFD",1)</f>
        <v>=DISPIMG("ID_EEF167612FAA472A802A5B7DF0B40CFD",1)</v>
      </c>
    </row>
    <row r="12" ht="45" customHeight="1" spans="1:11">
      <c r="A12" s="4">
        <v>45749</v>
      </c>
      <c r="B12" s="5" t="s">
        <v>38</v>
      </c>
      <c r="C12" s="5" t="s">
        <v>39</v>
      </c>
      <c r="D12" s="8" t="s">
        <v>28</v>
      </c>
      <c r="E12" s="6"/>
      <c r="F12" s="6">
        <v>1</v>
      </c>
      <c r="G12" s="6">
        <v>20</v>
      </c>
      <c r="H12" s="6">
        <v>1</v>
      </c>
      <c r="I12" s="6">
        <f>SUM(F12*G12*H12)</f>
        <v>20</v>
      </c>
      <c r="J12" s="6" t="s">
        <v>14</v>
      </c>
      <c r="K12" s="6" t="str">
        <f>_xlfn.DISPIMG("ID_9C22245DDD3249A898BA7312DC028AA4",1)</f>
        <v>=DISPIMG("ID_9C22245DDD3249A898BA7312DC028AA4",1)</v>
      </c>
    </row>
    <row r="13" ht="75" spans="1:11">
      <c r="A13" s="4">
        <v>45758</v>
      </c>
      <c r="B13" s="5" t="s">
        <v>26</v>
      </c>
      <c r="C13" s="5" t="s">
        <v>40</v>
      </c>
      <c r="D13" s="8" t="s">
        <v>28</v>
      </c>
      <c r="E13" s="6"/>
      <c r="F13" s="6">
        <v>1</v>
      </c>
      <c r="G13" s="6">
        <v>110</v>
      </c>
      <c r="H13" s="6">
        <v>1</v>
      </c>
      <c r="I13" s="6">
        <f>SUM(F13*G13*H13)</f>
        <v>110</v>
      </c>
      <c r="J13" s="6" t="s">
        <v>14</v>
      </c>
      <c r="K13" s="6" t="str">
        <f>_xlfn.DISPIMG("ID_C32999C6BBB74EB79B8969E7AC533B7A",1)</f>
        <v>=DISPIMG("ID_C32999C6BBB74EB79B8969E7AC533B7A",1)</v>
      </c>
    </row>
    <row r="14" s="1" customFormat="1" ht="50" customHeight="1" spans="1:11">
      <c r="A14" s="7">
        <v>45759</v>
      </c>
      <c r="B14" s="8" t="s">
        <v>41</v>
      </c>
      <c r="C14" s="9" t="s">
        <v>42</v>
      </c>
      <c r="D14" s="8">
        <v>6.2</v>
      </c>
      <c r="E14" s="8" t="s">
        <v>43</v>
      </c>
      <c r="F14" s="8" t="s">
        <v>44</v>
      </c>
      <c r="G14" s="8"/>
      <c r="H14" s="9"/>
      <c r="I14" s="8">
        <v>60</v>
      </c>
      <c r="J14" s="9" t="s">
        <v>45</v>
      </c>
      <c r="K14" s="9" t="str">
        <f>_xlfn.DISPIMG("ID_4155ECCFC63E4A1F8538EDFA12AC6429",1)</f>
        <v>=DISPIMG("ID_4155ECCFC63E4A1F8538EDFA12AC6429",1)</v>
      </c>
    </row>
    <row r="15" ht="48" customHeight="1" spans="1:11">
      <c r="A15" s="7">
        <v>45759</v>
      </c>
      <c r="B15" s="8" t="s">
        <v>26</v>
      </c>
      <c r="C15" s="9" t="s">
        <v>46</v>
      </c>
      <c r="D15" s="8" t="s">
        <v>28</v>
      </c>
      <c r="E15" s="10" t="s">
        <v>47</v>
      </c>
      <c r="F15" s="8">
        <v>1</v>
      </c>
      <c r="G15" s="8" t="s">
        <v>48</v>
      </c>
      <c r="H15" s="8">
        <v>70</v>
      </c>
      <c r="I15" s="10">
        <v>70</v>
      </c>
      <c r="J15" s="9" t="s">
        <v>14</v>
      </c>
      <c r="K15" s="9" t="str">
        <f>_xlfn.DISPIMG("ID_23CAD2BD2767477983CACA8C9B19DB7E",1)</f>
        <v>=DISPIMG("ID_23CAD2BD2767477983CACA8C9B19DB7E",1)</v>
      </c>
    </row>
    <row r="16" ht="69" customHeight="1" spans="1:11">
      <c r="A16" s="4">
        <v>45764</v>
      </c>
      <c r="B16" s="5" t="s">
        <v>49</v>
      </c>
      <c r="C16" s="5" t="s">
        <v>50</v>
      </c>
      <c r="D16" s="6">
        <v>80</v>
      </c>
      <c r="E16" s="6">
        <v>180</v>
      </c>
      <c r="F16" s="6">
        <v>1</v>
      </c>
      <c r="G16" s="6">
        <v>160</v>
      </c>
      <c r="H16" s="6">
        <v>1</v>
      </c>
      <c r="I16" s="6">
        <f>SUM(F16*G16*H16)</f>
        <v>160</v>
      </c>
      <c r="J16" s="6" t="s">
        <v>14</v>
      </c>
      <c r="K16" s="6" t="str">
        <f>_xlfn.DISPIMG("ID_19A3874AB7D94BA5881CEF90454CCDB7",1)</f>
        <v>=DISPIMG("ID_19A3874AB7D94BA5881CEF90454CCDB7",1)</v>
      </c>
    </row>
    <row r="17" ht="55" customHeight="1" spans="1:11">
      <c r="A17" s="7">
        <v>45764</v>
      </c>
      <c r="B17" s="8" t="s">
        <v>51</v>
      </c>
      <c r="C17" s="12" t="s">
        <v>52</v>
      </c>
      <c r="D17" s="8" t="s">
        <v>53</v>
      </c>
      <c r="E17" s="8"/>
      <c r="F17" s="8" t="s">
        <v>54</v>
      </c>
      <c r="G17" s="8" t="s">
        <v>55</v>
      </c>
      <c r="H17" s="9"/>
      <c r="I17" s="10">
        <v>63</v>
      </c>
      <c r="J17" s="9" t="s">
        <v>14</v>
      </c>
      <c r="K17" s="18" t="str">
        <f>_xlfn.DISPIMG("ID_830E4467BF60415A98CF34CA90D285E6",1)</f>
        <v>=DISPIMG("ID_830E4467BF60415A98CF34CA90D285E6",1)</v>
      </c>
    </row>
    <row r="18" ht="53" customHeight="1" spans="1:11">
      <c r="A18" s="7">
        <v>45764</v>
      </c>
      <c r="B18" s="8" t="s">
        <v>56</v>
      </c>
      <c r="C18" s="9" t="s">
        <v>46</v>
      </c>
      <c r="D18" s="8" t="s">
        <v>28</v>
      </c>
      <c r="E18" s="10"/>
      <c r="F18" s="10" t="s">
        <v>47</v>
      </c>
      <c r="G18" s="8" t="s">
        <v>48</v>
      </c>
      <c r="H18" s="9"/>
      <c r="I18" s="10">
        <v>70</v>
      </c>
      <c r="J18" s="9" t="s">
        <v>14</v>
      </c>
      <c r="K18" s="18" t="str">
        <f>_xlfn.DISPIMG("ID_B5D3428152474B61934ECEC30F2C60B6",1)</f>
        <v>=DISPIMG("ID_B5D3428152474B61934ECEC30F2C60B6",1)</v>
      </c>
    </row>
    <row r="19" ht="53" customHeight="1" spans="1:11">
      <c r="A19" s="8" t="s">
        <v>57</v>
      </c>
      <c r="B19" s="8" t="s">
        <v>58</v>
      </c>
      <c r="C19" s="9" t="s">
        <v>59</v>
      </c>
      <c r="D19" s="8" t="s">
        <v>17</v>
      </c>
      <c r="E19" s="8"/>
      <c r="F19" s="8"/>
      <c r="G19" s="8" t="s">
        <v>60</v>
      </c>
      <c r="H19" s="9"/>
      <c r="I19" s="8">
        <v>30</v>
      </c>
      <c r="J19" s="9" t="s">
        <v>14</v>
      </c>
      <c r="K19" s="18" t="str">
        <f>_xlfn.DISPIMG("ID_8D0186AFBF914FF3BF8B04C260ABA91E",1)</f>
        <v>=DISPIMG("ID_8D0186AFBF914FF3BF8B04C260ABA91E",1)</v>
      </c>
    </row>
    <row r="20" ht="59" customHeight="1" spans="1:11">
      <c r="A20" s="13" t="s">
        <v>57</v>
      </c>
      <c r="B20" s="13" t="s">
        <v>61</v>
      </c>
      <c r="C20" s="14" t="s">
        <v>46</v>
      </c>
      <c r="D20" s="13" t="s">
        <v>28</v>
      </c>
      <c r="E20" s="13">
        <v>1580</v>
      </c>
      <c r="F20" s="13"/>
      <c r="G20" s="13"/>
      <c r="H20" s="14"/>
      <c r="I20" s="13">
        <v>632</v>
      </c>
      <c r="J20" s="14" t="s">
        <v>14</v>
      </c>
      <c r="K20" s="14" t="str">
        <f>_xlfn.DISPIMG("ID_64E47447FB834D1A8F2320A199E74C3F",1)</f>
        <v>=DISPIMG("ID_64E47447FB834D1A8F2320A199E74C3F",1)</v>
      </c>
    </row>
    <row r="21" ht="59" customHeight="1" spans="1:11">
      <c r="A21" s="4">
        <v>45784</v>
      </c>
      <c r="B21" s="5" t="s">
        <v>62</v>
      </c>
      <c r="C21" s="15" t="s">
        <v>63</v>
      </c>
      <c r="D21" s="6">
        <v>40</v>
      </c>
      <c r="E21" s="6">
        <v>60</v>
      </c>
      <c r="F21" s="6">
        <v>1</v>
      </c>
      <c r="G21" s="6">
        <v>80</v>
      </c>
      <c r="H21" s="6">
        <v>1</v>
      </c>
      <c r="I21" s="6">
        <f>SUM(F21*G21*H21)</f>
        <v>80</v>
      </c>
      <c r="J21" s="6" t="s">
        <v>14</v>
      </c>
      <c r="K21" s="6" t="str">
        <f>_xlfn.DISPIMG("ID_2D65E3B454EA4144A7ABDA8A5C8B397E",1)</f>
        <v>=DISPIMG("ID_2D65E3B454EA4144A7ABDA8A5C8B397E",1)</v>
      </c>
    </row>
    <row r="22" ht="48.4" spans="1:11">
      <c r="A22" s="7">
        <v>45833</v>
      </c>
      <c r="B22" s="8" t="s">
        <v>51</v>
      </c>
      <c r="C22" s="9" t="s">
        <v>64</v>
      </c>
      <c r="D22" s="8" t="s">
        <v>17</v>
      </c>
      <c r="E22" s="16"/>
      <c r="F22" s="8" t="s">
        <v>65</v>
      </c>
      <c r="G22" s="8" t="s">
        <v>66</v>
      </c>
      <c r="H22" s="9"/>
      <c r="I22" s="8">
        <v>5</v>
      </c>
      <c r="J22" s="9" t="s">
        <v>14</v>
      </c>
      <c r="K22" s="18" t="str">
        <f>_xlfn.DISPIMG("ID_E00105273D434594BAC82CDB177599A2",1)</f>
        <v>=DISPIMG("ID_E00105273D434594BAC82CDB177599A2",1)</v>
      </c>
    </row>
    <row r="23" spans="9:9">
      <c r="I23" s="1">
        <f>SUM(I3:I22)</f>
        <v>3170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科技站账单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x。</cp:lastModifiedBy>
  <dcterms:created xsi:type="dcterms:W3CDTF">2022-02-08T09:10:00Z</dcterms:created>
  <dcterms:modified xsi:type="dcterms:W3CDTF">2025-07-04T09:56:54Z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E9B6400A9CE64D21B877354F06B63B68_13</vt:lpwstr>
  </property>
  <property fmtid="{D5CDD505-2E9C-101B-9397-08002B2CF9AE}" pid="3" name="KSOProductBuildVer">
    <vt:lpwstr>2052-12.1.0.21915</vt:lpwstr>
  </property>
</Properties>
</file>