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工资表" sheetId="5" r:id="rId1"/>
    <sheet name="结算表" sheetId="6" r:id="rId2"/>
    <sheet name="员工信息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<sst xmlns="http://schemas.openxmlformats.org/spreadsheetml/2006/main" count="183" uniqueCount="93">
  <si>
    <t>蒸湘区人力资源和社会保障局派遣员工2025年6月工资表</t>
  </si>
  <si>
    <t>单位名称：蒸湘区人力资源和社会保障局                                         单位：元</t>
  </si>
  <si>
    <t>序号</t>
  </si>
  <si>
    <t>姓名</t>
  </si>
  <si>
    <t>身份证</t>
  </si>
  <si>
    <t>基本工资</t>
  </si>
  <si>
    <t>生活补贴</t>
  </si>
  <si>
    <t>工资</t>
  </si>
  <si>
    <t>社保单位部分</t>
  </si>
  <si>
    <t>补3月-5月工伤保险差额</t>
  </si>
  <si>
    <t>单位社保小计</t>
  </si>
  <si>
    <t>个人小计</t>
  </si>
  <si>
    <t>补1月-2月社保差额</t>
  </si>
  <si>
    <t>社保个人小计</t>
  </si>
  <si>
    <t>税金</t>
  </si>
  <si>
    <t>工会会费</t>
  </si>
  <si>
    <t>实发工资</t>
  </si>
  <si>
    <t>滞纳金</t>
  </si>
  <si>
    <t>备注</t>
  </si>
  <si>
    <t>养老保险</t>
  </si>
  <si>
    <t>工伤保险</t>
  </si>
  <si>
    <t>医疗保险</t>
  </si>
  <si>
    <t>生育保险</t>
  </si>
  <si>
    <t>失业保险</t>
  </si>
  <si>
    <t>大病医疗</t>
  </si>
  <si>
    <t>16%（4308）</t>
  </si>
  <si>
    <t>1%（4308）</t>
  </si>
  <si>
    <t>8%（4308）</t>
  </si>
  <si>
    <t>0.7%（4308）</t>
  </si>
  <si>
    <t>0.3%（4308）</t>
  </si>
  <si>
    <t>2%（4308）</t>
  </si>
  <si>
    <t>个人</t>
  </si>
  <si>
    <t>许艳莉</t>
  </si>
  <si>
    <t>430402198401031520</t>
  </si>
  <si>
    <t>向林燕</t>
  </si>
  <si>
    <t>51132119871101080X</t>
  </si>
  <si>
    <t>凌楚楚</t>
  </si>
  <si>
    <t>430408199107092042</t>
  </si>
  <si>
    <t>夏兰兰</t>
  </si>
  <si>
    <t>43042119850729896X</t>
  </si>
  <si>
    <t>曹孝敏</t>
  </si>
  <si>
    <t>430404197405111526</t>
  </si>
  <si>
    <t>肖雁君</t>
  </si>
  <si>
    <t>430408199001010029</t>
  </si>
  <si>
    <t>罗桑</t>
  </si>
  <si>
    <t>43042219950223102X</t>
  </si>
  <si>
    <t>阳亚丽</t>
  </si>
  <si>
    <t>430422199009290026</t>
  </si>
  <si>
    <t>刘园园</t>
  </si>
  <si>
    <t>430403198007111027</t>
  </si>
  <si>
    <t>傅慧</t>
  </si>
  <si>
    <t>430721198110221303</t>
  </si>
  <si>
    <t>康艳</t>
  </si>
  <si>
    <t>430407198811050582</t>
  </si>
  <si>
    <t>胡玲</t>
  </si>
  <si>
    <t>43040819951024152X</t>
  </si>
  <si>
    <t>李小倩</t>
  </si>
  <si>
    <t>430422199910229906</t>
  </si>
  <si>
    <t>合计</t>
  </si>
  <si>
    <t>备注：从2025年1月开始失业、养老、工伤社保基数全部变为4308元.</t>
  </si>
  <si>
    <t>部门领导确认：                                    制表：周馨怡</t>
  </si>
  <si>
    <t>服务费</t>
  </si>
  <si>
    <t>支付智通</t>
  </si>
  <si>
    <t>取数</t>
  </si>
  <si>
    <t>手机号</t>
  </si>
  <si>
    <t>身份证号</t>
  </si>
  <si>
    <t>银行卡号</t>
  </si>
  <si>
    <t>开户行</t>
  </si>
  <si>
    <t>刘芳</t>
  </si>
  <si>
    <t>430408199012190045</t>
  </si>
  <si>
    <t>6217002950105432981</t>
  </si>
  <si>
    <t>中国建设银行</t>
  </si>
  <si>
    <t>6236682950008578283</t>
  </si>
  <si>
    <t>6236682950008793866</t>
  </si>
  <si>
    <t>6217002950000444834</t>
  </si>
  <si>
    <t>6236682950007149367</t>
  </si>
  <si>
    <t>6217002950112939820</t>
  </si>
  <si>
    <t>6217002950115187179</t>
  </si>
  <si>
    <t>6236682950004360199</t>
  </si>
  <si>
    <t>刘梦华</t>
  </si>
  <si>
    <t>43040519921028502X</t>
  </si>
  <si>
    <t>6236682950008133865</t>
  </si>
  <si>
    <t>6236682950006723410</t>
  </si>
  <si>
    <t>6227002951170264159</t>
  </si>
  <si>
    <t>6217002950113688699</t>
  </si>
  <si>
    <t>6227002951221045284</t>
  </si>
  <si>
    <t>高淑仪</t>
  </si>
  <si>
    <t>43042119781129298X</t>
  </si>
  <si>
    <t>6217002950112854821</t>
  </si>
  <si>
    <t>6217002950101950689</t>
  </si>
  <si>
    <t>袁莉萍</t>
  </si>
  <si>
    <t>610426198401080140</t>
  </si>
  <si>
    <t>6217002950112781073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</si>
</sst>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8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9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0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1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2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3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4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5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6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7" name="Text Box 1"/>
        <xdr:cNvSpPr txBox="1"/>
      </xdr:nvSpPr>
      <xdr:spPr>
        <a:xfrm>
          <a:off x="257175" y="24892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3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4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5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6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7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8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9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0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1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2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3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4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5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6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7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8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19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8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09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0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1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2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3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4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5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6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257175</xdr:colOff>
      <xdr:row>6</xdr:row>
      <xdr:rowOff>0</xdr:rowOff>
    </xdr:from>
    <xdr:to>
      <xdr:col>2</xdr:col>
      <xdr:colOff>520700</xdr:colOff>
      <xdr:row>6</xdr:row>
      <xdr:rowOff>28575</xdr:rowOff>
    </xdr:to>
    <xdr:sp>
      <xdr:nvSpPr>
        <xdr:cNvPr id="217" name="Text Box 1"/>
        <xdr:cNvSpPr txBox="1"/>
      </xdr:nvSpPr>
      <xdr:spPr>
        <a:xfrm>
          <a:off x="257175" y="1676400"/>
          <a:ext cx="1190625" cy="285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zoomScale="80" zoomScaleNormal="80" workbookViewId="0">
      <selection activeCell="D6" sqref="D6"/>
    </sheetView>
  </sheetViews>
  <sheetFormatPr defaultColWidth="9" defaultRowHeight="13.5"/>
  <cols>
    <col min="1" max="1" width="4.25" style="7" customWidth="1"/>
    <col min="2" max="2" width="7.91666666666667" style="7" customWidth="1"/>
    <col min="3" max="3" width="21.7166666666667" style="7" customWidth="1"/>
    <col min="4" max="4" width="7.5" style="7" customWidth="1"/>
    <col min="5" max="5" width="8.25" style="7" customWidth="1"/>
    <col min="6" max="13" width="10.85" style="7" customWidth="1"/>
    <col min="14" max="14" width="10.55" style="7" customWidth="1"/>
    <col min="15" max="15" width="10.9666666666667" style="7" customWidth="1"/>
    <col min="16" max="16" width="10.55" style="7" customWidth="1"/>
    <col min="17" max="17" width="7.91666666666667" style="7" customWidth="1"/>
    <col min="18" max="18" width="8.425" style="7" hidden="1" customWidth="1"/>
    <col min="19" max="19" width="12.0833333333333" style="7" customWidth="1"/>
    <col min="20" max="20" width="11.6083333333333" style="7" customWidth="1"/>
    <col min="21" max="21" width="7.5" style="7" customWidth="1"/>
    <col min="22" max="22" width="11.1083333333333" style="7" customWidth="1"/>
    <col min="23" max="23" width="7.75" style="7" customWidth="1"/>
    <col min="24" max="24" width="32.6416666666667" style="7" customWidth="1"/>
    <col min="25" max="16384" width="9" style="7"/>
  </cols>
  <sheetData>
    <row r="1" s="7" customFormat="1" ht="30" customHeight="1" spans="1:2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="7" customFormat="1" ht="30" customHeight="1" spans="1:2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="7" customFormat="1" ht="34" customHeight="1" spans="1:24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2" t="s">
        <v>8</v>
      </c>
      <c r="H3" s="12"/>
      <c r="I3" s="12"/>
      <c r="J3" s="12"/>
      <c r="K3" s="12"/>
      <c r="L3" s="37" t="s">
        <v>9</v>
      </c>
      <c r="M3" s="13" t="s">
        <v>10</v>
      </c>
      <c r="N3" s="38" t="s">
        <v>11</v>
      </c>
      <c r="O3" s="39"/>
      <c r="P3" s="39"/>
      <c r="Q3" s="39"/>
      <c r="R3" s="37" t="s">
        <v>12</v>
      </c>
      <c r="S3" s="12" t="s">
        <v>13</v>
      </c>
      <c r="T3" s="13" t="s">
        <v>14</v>
      </c>
      <c r="U3" s="13" t="s">
        <v>15</v>
      </c>
      <c r="V3" s="13" t="s">
        <v>16</v>
      </c>
      <c r="W3" s="13" t="s">
        <v>17</v>
      </c>
      <c r="X3" s="12" t="s">
        <v>18</v>
      </c>
    </row>
    <row r="4" s="7" customFormat="1" ht="34" customHeight="1" spans="1:24">
      <c r="A4" s="12"/>
      <c r="B4" s="12"/>
      <c r="C4" s="12"/>
      <c r="D4" s="14"/>
      <c r="E4" s="14"/>
      <c r="F4" s="14"/>
      <c r="G4" s="15" t="s">
        <v>19</v>
      </c>
      <c r="H4" s="15" t="s">
        <v>20</v>
      </c>
      <c r="I4" s="15" t="s">
        <v>21</v>
      </c>
      <c r="J4" s="15" t="s">
        <v>22</v>
      </c>
      <c r="K4" s="15" t="s">
        <v>23</v>
      </c>
      <c r="L4" s="40"/>
      <c r="M4" s="14"/>
      <c r="N4" s="12" t="s">
        <v>19</v>
      </c>
      <c r="O4" s="12" t="s">
        <v>23</v>
      </c>
      <c r="P4" s="12" t="s">
        <v>21</v>
      </c>
      <c r="Q4" s="12" t="s">
        <v>24</v>
      </c>
      <c r="R4" s="40"/>
      <c r="S4" s="12"/>
      <c r="T4" s="14"/>
      <c r="U4" s="14"/>
      <c r="V4" s="14"/>
      <c r="W4" s="14"/>
      <c r="X4" s="12"/>
    </row>
    <row r="5" s="7" customFormat="1" ht="34" customHeight="1" spans="1:24">
      <c r="A5" s="12"/>
      <c r="B5" s="12"/>
      <c r="C5" s="12"/>
      <c r="D5" s="15"/>
      <c r="E5" s="15"/>
      <c r="F5" s="15"/>
      <c r="G5" s="34" t="s">
        <v>25</v>
      </c>
      <c r="H5" s="34" t="s">
        <v>26</v>
      </c>
      <c r="I5" s="34" t="s">
        <v>27</v>
      </c>
      <c r="J5" s="34" t="s">
        <v>28</v>
      </c>
      <c r="K5" s="34" t="s">
        <v>28</v>
      </c>
      <c r="L5" s="41"/>
      <c r="M5" s="15"/>
      <c r="N5" s="34" t="s">
        <v>27</v>
      </c>
      <c r="O5" s="34" t="s">
        <v>29</v>
      </c>
      <c r="P5" s="34" t="s">
        <v>30</v>
      </c>
      <c r="Q5" s="34" t="s">
        <v>31</v>
      </c>
      <c r="R5" s="41"/>
      <c r="S5" s="12"/>
      <c r="T5" s="15"/>
      <c r="U5" s="15"/>
      <c r="V5" s="15"/>
      <c r="W5" s="15"/>
      <c r="X5" s="12"/>
    </row>
    <row r="6" s="8" customFormat="1" ht="34" customHeight="1" spans="1:25">
      <c r="A6" s="12">
        <v>1</v>
      </c>
      <c r="B6" s="16" t="s">
        <v>32</v>
      </c>
      <c r="C6" s="43" t="s">
        <v>33</v>
      </c>
      <c r="D6" s="18">
        <v>1800</v>
      </c>
      <c r="E6" s="18">
        <v>700</v>
      </c>
      <c r="F6" s="19">
        <f t="shared" ref="F6:F22" si="0">SUM(D6:E6)</f>
        <v>2500</v>
      </c>
      <c r="G6" s="19">
        <f t="shared" ref="G6:G18" si="1">4308*16%</f>
        <v>689.28</v>
      </c>
      <c r="H6" s="19">
        <f>4308*1%</f>
        <v>43.08</v>
      </c>
      <c r="I6" s="19">
        <f t="shared" ref="I6:I18" si="2">4308*8%</f>
        <v>344.64</v>
      </c>
      <c r="J6" s="19">
        <f t="shared" ref="J6:J18" si="3">4308*0.7%</f>
        <v>30.156</v>
      </c>
      <c r="K6" s="19">
        <f t="shared" ref="K6:K18" si="4">4308*0.7%</f>
        <v>30.156</v>
      </c>
      <c r="L6" s="19">
        <f>(4308*1%-4308*0.8%)*3</f>
        <v>25.848</v>
      </c>
      <c r="M6" s="19">
        <f>SUM(G6:L6)</f>
        <v>1163.16</v>
      </c>
      <c r="N6" s="24">
        <f t="shared" ref="N6:N18" si="5">ROUND(4308*0.08,2)</f>
        <v>344.64</v>
      </c>
      <c r="O6" s="24">
        <f t="shared" ref="O6:O18" si="6">ROUND(4308*0.003*1,2)</f>
        <v>12.92</v>
      </c>
      <c r="P6" s="20">
        <f t="shared" ref="P6:P18" si="7">ROUND(4308*0.02*1,2)</f>
        <v>86.16</v>
      </c>
      <c r="Q6" s="42">
        <v>15</v>
      </c>
      <c r="R6" s="20"/>
      <c r="S6" s="20">
        <f>SUM(N6:R6)</f>
        <v>458.72</v>
      </c>
      <c r="T6" s="20"/>
      <c r="U6" s="20">
        <v>9</v>
      </c>
      <c r="V6" s="24">
        <f>F6-S6-U6</f>
        <v>2032.28</v>
      </c>
      <c r="W6" s="20"/>
      <c r="X6" s="16"/>
      <c r="Y6" s="7"/>
    </row>
    <row r="7" s="7" customFormat="1" ht="34" customHeight="1" spans="1:24">
      <c r="A7" s="12">
        <v>2</v>
      </c>
      <c r="B7" s="12" t="s">
        <v>34</v>
      </c>
      <c r="C7" s="17" t="s">
        <v>35</v>
      </c>
      <c r="D7" s="18">
        <v>1800</v>
      </c>
      <c r="E7" s="18">
        <v>700</v>
      </c>
      <c r="F7" s="19">
        <f t="shared" si="0"/>
        <v>2500</v>
      </c>
      <c r="G7" s="19">
        <f t="shared" si="1"/>
        <v>689.28</v>
      </c>
      <c r="H7" s="19">
        <f t="shared" ref="H7:H18" si="8">4308*1%</f>
        <v>43.08</v>
      </c>
      <c r="I7" s="19">
        <f t="shared" si="2"/>
        <v>344.64</v>
      </c>
      <c r="J7" s="19">
        <f t="shared" si="3"/>
        <v>30.156</v>
      </c>
      <c r="K7" s="19">
        <f t="shared" si="4"/>
        <v>30.156</v>
      </c>
      <c r="L7" s="19">
        <f t="shared" ref="L7:L18" si="9">(4308*1%-4308*0.8%)*3</f>
        <v>25.848</v>
      </c>
      <c r="M7" s="19">
        <f t="shared" ref="M7:M18" si="10">SUM(G7:L7)</f>
        <v>1163.16</v>
      </c>
      <c r="N7" s="24">
        <f t="shared" si="5"/>
        <v>344.64</v>
      </c>
      <c r="O7" s="24">
        <f t="shared" si="6"/>
        <v>12.92</v>
      </c>
      <c r="P7" s="24">
        <f t="shared" si="7"/>
        <v>86.16</v>
      </c>
      <c r="Q7" s="42">
        <v>15</v>
      </c>
      <c r="R7" s="20"/>
      <c r="S7" s="20">
        <f t="shared" ref="S7:S18" si="11">SUM(N7:R7)</f>
        <v>458.72</v>
      </c>
      <c r="T7" s="24"/>
      <c r="U7" s="24">
        <v>9</v>
      </c>
      <c r="V7" s="24">
        <f t="shared" ref="V6:V22" si="12">F7-S7-U7</f>
        <v>2032.28</v>
      </c>
      <c r="W7" s="24"/>
      <c r="X7" s="12"/>
    </row>
    <row r="8" s="7" customFormat="1" ht="34" customHeight="1" spans="1:24">
      <c r="A8" s="12">
        <v>3</v>
      </c>
      <c r="B8" s="12" t="s">
        <v>36</v>
      </c>
      <c r="C8" s="43" t="s">
        <v>37</v>
      </c>
      <c r="D8" s="18">
        <v>1800</v>
      </c>
      <c r="E8" s="18">
        <v>700</v>
      </c>
      <c r="F8" s="19">
        <f t="shared" si="0"/>
        <v>2500</v>
      </c>
      <c r="G8" s="19">
        <f t="shared" si="1"/>
        <v>689.28</v>
      </c>
      <c r="H8" s="19">
        <f t="shared" si="8"/>
        <v>43.08</v>
      </c>
      <c r="I8" s="19">
        <f t="shared" si="2"/>
        <v>344.64</v>
      </c>
      <c r="J8" s="19">
        <f t="shared" si="3"/>
        <v>30.156</v>
      </c>
      <c r="K8" s="19">
        <f t="shared" si="4"/>
        <v>30.156</v>
      </c>
      <c r="L8" s="19">
        <f t="shared" si="9"/>
        <v>25.848</v>
      </c>
      <c r="M8" s="19">
        <f t="shared" si="10"/>
        <v>1163.16</v>
      </c>
      <c r="N8" s="24">
        <f t="shared" si="5"/>
        <v>344.64</v>
      </c>
      <c r="O8" s="24">
        <f t="shared" si="6"/>
        <v>12.92</v>
      </c>
      <c r="P8" s="24">
        <f t="shared" si="7"/>
        <v>86.16</v>
      </c>
      <c r="Q8" s="42">
        <v>15</v>
      </c>
      <c r="R8" s="20"/>
      <c r="S8" s="20">
        <f t="shared" si="11"/>
        <v>458.72</v>
      </c>
      <c r="T8" s="24"/>
      <c r="U8" s="24">
        <v>9</v>
      </c>
      <c r="V8" s="24">
        <f t="shared" si="12"/>
        <v>2032.28</v>
      </c>
      <c r="W8" s="24"/>
      <c r="X8" s="12"/>
    </row>
    <row r="9" s="7" customFormat="1" ht="34" customHeight="1" spans="1:24">
      <c r="A9" s="12">
        <v>4</v>
      </c>
      <c r="B9" s="12" t="s">
        <v>38</v>
      </c>
      <c r="C9" s="17" t="s">
        <v>39</v>
      </c>
      <c r="D9" s="18">
        <v>1800</v>
      </c>
      <c r="E9" s="18">
        <v>700</v>
      </c>
      <c r="F9" s="19">
        <f t="shared" si="0"/>
        <v>2500</v>
      </c>
      <c r="G9" s="19">
        <f t="shared" si="1"/>
        <v>689.28</v>
      </c>
      <c r="H9" s="19">
        <f t="shared" si="8"/>
        <v>43.08</v>
      </c>
      <c r="I9" s="19">
        <f t="shared" si="2"/>
        <v>344.64</v>
      </c>
      <c r="J9" s="19">
        <f t="shared" si="3"/>
        <v>30.156</v>
      </c>
      <c r="K9" s="19">
        <f t="shared" si="4"/>
        <v>30.156</v>
      </c>
      <c r="L9" s="19">
        <f t="shared" si="9"/>
        <v>25.848</v>
      </c>
      <c r="M9" s="19">
        <f t="shared" si="10"/>
        <v>1163.16</v>
      </c>
      <c r="N9" s="24">
        <f t="shared" si="5"/>
        <v>344.64</v>
      </c>
      <c r="O9" s="24">
        <f t="shared" si="6"/>
        <v>12.92</v>
      </c>
      <c r="P9" s="24">
        <f t="shared" si="7"/>
        <v>86.16</v>
      </c>
      <c r="Q9" s="42">
        <v>15</v>
      </c>
      <c r="R9" s="20"/>
      <c r="S9" s="20">
        <f t="shared" si="11"/>
        <v>458.72</v>
      </c>
      <c r="T9" s="24"/>
      <c r="U9" s="24">
        <v>9</v>
      </c>
      <c r="V9" s="24">
        <f t="shared" si="12"/>
        <v>2032.28</v>
      </c>
      <c r="W9" s="24"/>
      <c r="X9" s="12"/>
    </row>
    <row r="10" s="7" customFormat="1" ht="34" customHeight="1" spans="1:24">
      <c r="A10" s="12">
        <v>5</v>
      </c>
      <c r="B10" s="12" t="s">
        <v>40</v>
      </c>
      <c r="C10" s="43" t="s">
        <v>41</v>
      </c>
      <c r="D10" s="18">
        <v>1800</v>
      </c>
      <c r="E10" s="18">
        <v>700</v>
      </c>
      <c r="F10" s="19">
        <f t="shared" si="0"/>
        <v>2500</v>
      </c>
      <c r="G10" s="19">
        <f t="shared" si="1"/>
        <v>689.28</v>
      </c>
      <c r="H10" s="19">
        <f t="shared" si="8"/>
        <v>43.08</v>
      </c>
      <c r="I10" s="19">
        <f t="shared" si="2"/>
        <v>344.64</v>
      </c>
      <c r="J10" s="19">
        <f t="shared" si="3"/>
        <v>30.156</v>
      </c>
      <c r="K10" s="19">
        <f t="shared" si="4"/>
        <v>30.156</v>
      </c>
      <c r="L10" s="19">
        <f t="shared" si="9"/>
        <v>25.848</v>
      </c>
      <c r="M10" s="19">
        <f t="shared" si="10"/>
        <v>1163.16</v>
      </c>
      <c r="N10" s="24">
        <f t="shared" si="5"/>
        <v>344.64</v>
      </c>
      <c r="O10" s="24">
        <f t="shared" si="6"/>
        <v>12.92</v>
      </c>
      <c r="P10" s="24">
        <f t="shared" si="7"/>
        <v>86.16</v>
      </c>
      <c r="Q10" s="42">
        <v>15</v>
      </c>
      <c r="R10" s="20"/>
      <c r="S10" s="20">
        <f t="shared" si="11"/>
        <v>458.72</v>
      </c>
      <c r="T10" s="24"/>
      <c r="U10" s="24">
        <v>9</v>
      </c>
      <c r="V10" s="24">
        <f t="shared" si="12"/>
        <v>2032.28</v>
      </c>
      <c r="W10" s="24"/>
      <c r="X10" s="34"/>
    </row>
    <row r="11" s="7" customFormat="1" ht="34" customHeight="1" spans="1:24">
      <c r="A11" s="12">
        <v>6</v>
      </c>
      <c r="B11" s="12" t="s">
        <v>42</v>
      </c>
      <c r="C11" s="43" t="s">
        <v>43</v>
      </c>
      <c r="D11" s="18">
        <v>1800</v>
      </c>
      <c r="E11" s="18">
        <v>700</v>
      </c>
      <c r="F11" s="19">
        <f t="shared" si="0"/>
        <v>2500</v>
      </c>
      <c r="G11" s="19">
        <f t="shared" si="1"/>
        <v>689.28</v>
      </c>
      <c r="H11" s="19">
        <f t="shared" si="8"/>
        <v>43.08</v>
      </c>
      <c r="I11" s="19">
        <f t="shared" si="2"/>
        <v>344.64</v>
      </c>
      <c r="J11" s="19">
        <f t="shared" si="3"/>
        <v>30.156</v>
      </c>
      <c r="K11" s="19">
        <f t="shared" si="4"/>
        <v>30.156</v>
      </c>
      <c r="L11" s="19">
        <f t="shared" si="9"/>
        <v>25.848</v>
      </c>
      <c r="M11" s="19">
        <f t="shared" si="10"/>
        <v>1163.16</v>
      </c>
      <c r="N11" s="24">
        <f t="shared" si="5"/>
        <v>344.64</v>
      </c>
      <c r="O11" s="24">
        <f t="shared" si="6"/>
        <v>12.92</v>
      </c>
      <c r="P11" s="24">
        <f t="shared" si="7"/>
        <v>86.16</v>
      </c>
      <c r="Q11" s="42">
        <v>15</v>
      </c>
      <c r="R11" s="20"/>
      <c r="S11" s="20">
        <f t="shared" si="11"/>
        <v>458.72</v>
      </c>
      <c r="T11" s="24"/>
      <c r="U11" s="24">
        <v>9</v>
      </c>
      <c r="V11" s="24">
        <f t="shared" si="12"/>
        <v>2032.28</v>
      </c>
      <c r="W11" s="24"/>
      <c r="X11" s="34"/>
    </row>
    <row r="12" s="7" customFormat="1" ht="34" customHeight="1" spans="1:24">
      <c r="A12" s="12">
        <v>7</v>
      </c>
      <c r="B12" s="12" t="s">
        <v>44</v>
      </c>
      <c r="C12" s="17" t="s">
        <v>45</v>
      </c>
      <c r="D12" s="18">
        <v>1800</v>
      </c>
      <c r="E12" s="18">
        <f>700</f>
        <v>700</v>
      </c>
      <c r="F12" s="19">
        <f t="shared" si="0"/>
        <v>2500</v>
      </c>
      <c r="G12" s="19">
        <f t="shared" si="1"/>
        <v>689.28</v>
      </c>
      <c r="H12" s="19">
        <f t="shared" si="8"/>
        <v>43.08</v>
      </c>
      <c r="I12" s="19">
        <f t="shared" si="2"/>
        <v>344.64</v>
      </c>
      <c r="J12" s="19">
        <f t="shared" si="3"/>
        <v>30.156</v>
      </c>
      <c r="K12" s="19">
        <f t="shared" si="4"/>
        <v>30.156</v>
      </c>
      <c r="L12" s="19">
        <f t="shared" si="9"/>
        <v>25.848</v>
      </c>
      <c r="M12" s="19">
        <f t="shared" si="10"/>
        <v>1163.16</v>
      </c>
      <c r="N12" s="24">
        <f t="shared" si="5"/>
        <v>344.64</v>
      </c>
      <c r="O12" s="24">
        <f t="shared" si="6"/>
        <v>12.92</v>
      </c>
      <c r="P12" s="24">
        <f t="shared" si="7"/>
        <v>86.16</v>
      </c>
      <c r="Q12" s="42">
        <v>15</v>
      </c>
      <c r="R12" s="20"/>
      <c r="S12" s="20">
        <f t="shared" si="11"/>
        <v>458.72</v>
      </c>
      <c r="T12" s="24"/>
      <c r="U12" s="24">
        <v>9</v>
      </c>
      <c r="V12" s="24">
        <f t="shared" si="12"/>
        <v>2032.28</v>
      </c>
      <c r="W12" s="24"/>
      <c r="X12" s="35"/>
    </row>
    <row r="13" s="7" customFormat="1" ht="34" customHeight="1" spans="1:24">
      <c r="A13" s="12">
        <v>8</v>
      </c>
      <c r="B13" s="12" t="s">
        <v>46</v>
      </c>
      <c r="C13" s="43" t="s">
        <v>47</v>
      </c>
      <c r="D13" s="18">
        <v>1800</v>
      </c>
      <c r="E13" s="18">
        <v>700</v>
      </c>
      <c r="F13" s="19">
        <f t="shared" si="0"/>
        <v>2500</v>
      </c>
      <c r="G13" s="19">
        <f t="shared" si="1"/>
        <v>689.28</v>
      </c>
      <c r="H13" s="19">
        <f t="shared" si="8"/>
        <v>43.08</v>
      </c>
      <c r="I13" s="19">
        <f t="shared" si="2"/>
        <v>344.64</v>
      </c>
      <c r="J13" s="19">
        <f t="shared" si="3"/>
        <v>30.156</v>
      </c>
      <c r="K13" s="19">
        <f t="shared" si="4"/>
        <v>30.156</v>
      </c>
      <c r="L13" s="19">
        <f t="shared" si="9"/>
        <v>25.848</v>
      </c>
      <c r="M13" s="19">
        <f t="shared" si="10"/>
        <v>1163.16</v>
      </c>
      <c r="N13" s="24">
        <f t="shared" si="5"/>
        <v>344.64</v>
      </c>
      <c r="O13" s="24">
        <f t="shared" si="6"/>
        <v>12.92</v>
      </c>
      <c r="P13" s="24">
        <f t="shared" si="7"/>
        <v>86.16</v>
      </c>
      <c r="Q13" s="42">
        <v>15</v>
      </c>
      <c r="R13" s="20"/>
      <c r="S13" s="20">
        <f t="shared" si="11"/>
        <v>458.72</v>
      </c>
      <c r="T13" s="24"/>
      <c r="U13" s="24">
        <v>9</v>
      </c>
      <c r="V13" s="24">
        <f t="shared" si="12"/>
        <v>2032.28</v>
      </c>
      <c r="W13" s="24"/>
      <c r="X13" s="34"/>
    </row>
    <row r="14" s="7" customFormat="1" ht="34" customHeight="1" spans="1:24">
      <c r="A14" s="12">
        <v>9</v>
      </c>
      <c r="B14" s="12" t="s">
        <v>48</v>
      </c>
      <c r="C14" s="43" t="s">
        <v>49</v>
      </c>
      <c r="D14" s="18">
        <v>1800</v>
      </c>
      <c r="E14" s="18">
        <v>700</v>
      </c>
      <c r="F14" s="19">
        <f t="shared" si="0"/>
        <v>2500</v>
      </c>
      <c r="G14" s="19">
        <f t="shared" si="1"/>
        <v>689.28</v>
      </c>
      <c r="H14" s="19">
        <f t="shared" si="8"/>
        <v>43.08</v>
      </c>
      <c r="I14" s="19">
        <f t="shared" si="2"/>
        <v>344.64</v>
      </c>
      <c r="J14" s="19">
        <f t="shared" si="3"/>
        <v>30.156</v>
      </c>
      <c r="K14" s="19">
        <f t="shared" si="4"/>
        <v>30.156</v>
      </c>
      <c r="L14" s="19">
        <f t="shared" si="9"/>
        <v>25.848</v>
      </c>
      <c r="M14" s="19">
        <f t="shared" si="10"/>
        <v>1163.16</v>
      </c>
      <c r="N14" s="24">
        <f t="shared" si="5"/>
        <v>344.64</v>
      </c>
      <c r="O14" s="24">
        <f t="shared" si="6"/>
        <v>12.92</v>
      </c>
      <c r="P14" s="24">
        <f t="shared" si="7"/>
        <v>86.16</v>
      </c>
      <c r="Q14" s="42">
        <v>15</v>
      </c>
      <c r="R14" s="20"/>
      <c r="S14" s="20">
        <f t="shared" si="11"/>
        <v>458.72</v>
      </c>
      <c r="T14" s="24"/>
      <c r="U14" s="24">
        <v>9</v>
      </c>
      <c r="V14" s="24">
        <f t="shared" si="12"/>
        <v>2032.28</v>
      </c>
      <c r="W14" s="24"/>
      <c r="X14" s="34"/>
    </row>
    <row r="15" s="7" customFormat="1" ht="34" customHeight="1" spans="1:24">
      <c r="A15" s="12">
        <v>10</v>
      </c>
      <c r="B15" s="12" t="s">
        <v>50</v>
      </c>
      <c r="C15" s="43" t="s">
        <v>51</v>
      </c>
      <c r="D15" s="18">
        <v>1800</v>
      </c>
      <c r="E15" s="18">
        <v>700</v>
      </c>
      <c r="F15" s="19">
        <f t="shared" si="0"/>
        <v>2500</v>
      </c>
      <c r="G15" s="19">
        <f t="shared" si="1"/>
        <v>689.28</v>
      </c>
      <c r="H15" s="19">
        <f t="shared" si="8"/>
        <v>43.08</v>
      </c>
      <c r="I15" s="19">
        <f t="shared" si="2"/>
        <v>344.64</v>
      </c>
      <c r="J15" s="19">
        <f t="shared" si="3"/>
        <v>30.156</v>
      </c>
      <c r="K15" s="19">
        <f t="shared" si="4"/>
        <v>30.156</v>
      </c>
      <c r="L15" s="19">
        <f t="shared" si="9"/>
        <v>25.848</v>
      </c>
      <c r="M15" s="19">
        <f t="shared" si="10"/>
        <v>1163.16</v>
      </c>
      <c r="N15" s="24">
        <f t="shared" si="5"/>
        <v>344.64</v>
      </c>
      <c r="O15" s="24">
        <f t="shared" si="6"/>
        <v>12.92</v>
      </c>
      <c r="P15" s="24">
        <f t="shared" si="7"/>
        <v>86.16</v>
      </c>
      <c r="Q15" s="42">
        <v>15</v>
      </c>
      <c r="R15" s="20"/>
      <c r="S15" s="20">
        <f t="shared" si="11"/>
        <v>458.72</v>
      </c>
      <c r="T15" s="24"/>
      <c r="U15" s="24">
        <v>9</v>
      </c>
      <c r="V15" s="24">
        <f t="shared" si="12"/>
        <v>2032.28</v>
      </c>
      <c r="W15" s="24"/>
      <c r="X15" s="34"/>
    </row>
    <row r="16" s="7" customFormat="1" ht="34" customHeight="1" spans="1:24">
      <c r="A16" s="12">
        <v>11</v>
      </c>
      <c r="B16" s="12" t="s">
        <v>52</v>
      </c>
      <c r="C16" s="43" t="s">
        <v>53</v>
      </c>
      <c r="D16" s="18">
        <v>1800</v>
      </c>
      <c r="E16" s="18">
        <v>700</v>
      </c>
      <c r="F16" s="19">
        <f t="shared" si="0"/>
        <v>2500</v>
      </c>
      <c r="G16" s="19">
        <f t="shared" si="1"/>
        <v>689.28</v>
      </c>
      <c r="H16" s="19">
        <f t="shared" si="8"/>
        <v>43.08</v>
      </c>
      <c r="I16" s="19">
        <f t="shared" si="2"/>
        <v>344.64</v>
      </c>
      <c r="J16" s="19">
        <f t="shared" si="3"/>
        <v>30.156</v>
      </c>
      <c r="K16" s="19">
        <f t="shared" si="4"/>
        <v>30.156</v>
      </c>
      <c r="L16" s="19">
        <f t="shared" si="9"/>
        <v>25.848</v>
      </c>
      <c r="M16" s="19">
        <f t="shared" si="10"/>
        <v>1163.16</v>
      </c>
      <c r="N16" s="24">
        <f t="shared" si="5"/>
        <v>344.64</v>
      </c>
      <c r="O16" s="24">
        <f t="shared" si="6"/>
        <v>12.92</v>
      </c>
      <c r="P16" s="24">
        <f t="shared" si="7"/>
        <v>86.16</v>
      </c>
      <c r="Q16" s="42">
        <v>15</v>
      </c>
      <c r="R16" s="20"/>
      <c r="S16" s="20">
        <f t="shared" si="11"/>
        <v>458.72</v>
      </c>
      <c r="T16" s="24"/>
      <c r="U16" s="24">
        <v>9</v>
      </c>
      <c r="V16" s="24">
        <f t="shared" si="12"/>
        <v>2032.28</v>
      </c>
      <c r="W16" s="24"/>
      <c r="X16" s="34"/>
    </row>
    <row r="17" s="7" customFormat="1" ht="34" customHeight="1" spans="1:24">
      <c r="A17" s="12">
        <v>12</v>
      </c>
      <c r="B17" s="12" t="s">
        <v>54</v>
      </c>
      <c r="C17" s="17" t="s">
        <v>55</v>
      </c>
      <c r="D17" s="18">
        <v>1800</v>
      </c>
      <c r="E17" s="18">
        <v>700</v>
      </c>
      <c r="F17" s="19">
        <f t="shared" si="0"/>
        <v>2500</v>
      </c>
      <c r="G17" s="19">
        <f t="shared" si="1"/>
        <v>689.28</v>
      </c>
      <c r="H17" s="19">
        <f t="shared" si="8"/>
        <v>43.08</v>
      </c>
      <c r="I17" s="19">
        <f t="shared" si="2"/>
        <v>344.64</v>
      </c>
      <c r="J17" s="19">
        <f t="shared" si="3"/>
        <v>30.156</v>
      </c>
      <c r="K17" s="19">
        <f t="shared" si="4"/>
        <v>30.156</v>
      </c>
      <c r="L17" s="19">
        <f t="shared" si="9"/>
        <v>25.848</v>
      </c>
      <c r="M17" s="19">
        <f t="shared" si="10"/>
        <v>1163.16</v>
      </c>
      <c r="N17" s="24">
        <f t="shared" si="5"/>
        <v>344.64</v>
      </c>
      <c r="O17" s="24">
        <f t="shared" si="6"/>
        <v>12.92</v>
      </c>
      <c r="P17" s="24">
        <f t="shared" si="7"/>
        <v>86.16</v>
      </c>
      <c r="Q17" s="42">
        <v>15</v>
      </c>
      <c r="R17" s="20"/>
      <c r="S17" s="20">
        <f t="shared" si="11"/>
        <v>458.72</v>
      </c>
      <c r="T17" s="24"/>
      <c r="U17" s="24">
        <v>9</v>
      </c>
      <c r="V17" s="24">
        <f t="shared" si="12"/>
        <v>2032.28</v>
      </c>
      <c r="W17" s="24"/>
      <c r="X17" s="34"/>
    </row>
    <row r="18" s="7" customFormat="1" ht="34" customHeight="1" spans="1:24">
      <c r="A18" s="12">
        <v>13</v>
      </c>
      <c r="B18" s="12" t="s">
        <v>56</v>
      </c>
      <c r="C18" s="17" t="s">
        <v>57</v>
      </c>
      <c r="D18" s="18">
        <v>1800</v>
      </c>
      <c r="E18" s="18">
        <v>700</v>
      </c>
      <c r="F18" s="19">
        <f t="shared" si="0"/>
        <v>2500</v>
      </c>
      <c r="G18" s="19">
        <f t="shared" si="1"/>
        <v>689.28</v>
      </c>
      <c r="H18" s="19">
        <f t="shared" si="8"/>
        <v>43.08</v>
      </c>
      <c r="I18" s="19">
        <f t="shared" si="2"/>
        <v>344.64</v>
      </c>
      <c r="J18" s="19">
        <f t="shared" si="3"/>
        <v>30.156</v>
      </c>
      <c r="K18" s="19">
        <f t="shared" si="4"/>
        <v>30.156</v>
      </c>
      <c r="L18" s="19">
        <f t="shared" si="9"/>
        <v>25.848</v>
      </c>
      <c r="M18" s="19">
        <f t="shared" si="10"/>
        <v>1163.16</v>
      </c>
      <c r="N18" s="24">
        <f t="shared" si="5"/>
        <v>344.64</v>
      </c>
      <c r="O18" s="24">
        <f t="shared" si="6"/>
        <v>12.92</v>
      </c>
      <c r="P18" s="24">
        <f t="shared" si="7"/>
        <v>86.16</v>
      </c>
      <c r="Q18" s="42">
        <v>15</v>
      </c>
      <c r="R18" s="20"/>
      <c r="S18" s="20">
        <f t="shared" si="11"/>
        <v>458.72</v>
      </c>
      <c r="T18" s="24"/>
      <c r="U18" s="24">
        <v>9</v>
      </c>
      <c r="V18" s="24">
        <f t="shared" si="12"/>
        <v>2032.28</v>
      </c>
      <c r="W18" s="24"/>
      <c r="X18" s="34"/>
    </row>
    <row r="19" s="7" customFormat="1" ht="34" customHeight="1" spans="1:24">
      <c r="A19" s="21" t="s">
        <v>58</v>
      </c>
      <c r="B19" s="22"/>
      <c r="C19" s="22"/>
      <c r="D19" s="22"/>
      <c r="E19" s="23"/>
      <c r="F19" s="24">
        <f>SUM(F6:F18)</f>
        <v>32500</v>
      </c>
      <c r="G19" s="24">
        <f t="shared" ref="G19:V19" si="13">SUM(G6:G18)</f>
        <v>8960.64</v>
      </c>
      <c r="H19" s="24">
        <f t="shared" si="13"/>
        <v>560.04</v>
      </c>
      <c r="I19" s="24">
        <f t="shared" si="13"/>
        <v>4480.32</v>
      </c>
      <c r="J19" s="24">
        <f t="shared" si="13"/>
        <v>392.028</v>
      </c>
      <c r="K19" s="24">
        <f t="shared" si="13"/>
        <v>392.028</v>
      </c>
      <c r="L19" s="24">
        <f t="shared" si="13"/>
        <v>336.024</v>
      </c>
      <c r="M19" s="24">
        <f t="shared" si="13"/>
        <v>15121.08</v>
      </c>
      <c r="N19" s="24">
        <f t="shared" si="13"/>
        <v>4480.32</v>
      </c>
      <c r="O19" s="24">
        <f t="shared" si="13"/>
        <v>167.96</v>
      </c>
      <c r="P19" s="24">
        <f t="shared" si="13"/>
        <v>1120.08</v>
      </c>
      <c r="Q19" s="24">
        <f t="shared" si="13"/>
        <v>195</v>
      </c>
      <c r="R19" s="24">
        <f t="shared" si="13"/>
        <v>0</v>
      </c>
      <c r="S19" s="24">
        <f t="shared" si="13"/>
        <v>5963.36</v>
      </c>
      <c r="T19" s="24">
        <f t="shared" si="13"/>
        <v>0</v>
      </c>
      <c r="U19" s="24">
        <f t="shared" si="13"/>
        <v>117</v>
      </c>
      <c r="V19" s="24">
        <f t="shared" si="13"/>
        <v>26419.64</v>
      </c>
      <c r="W19" s="24"/>
      <c r="X19" s="12"/>
    </row>
    <row r="20" s="7" customFormat="1" ht="30" customHeight="1" spans="1:24">
      <c r="A20" s="25" t="s">
        <v>59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36"/>
      <c r="U20" s="36"/>
      <c r="V20" s="36"/>
      <c r="W20" s="26"/>
      <c r="X20" s="26"/>
    </row>
    <row r="21" s="7" customFormat="1" ht="30" customHeight="1" spans="1:24">
      <c r="A21" s="27" t="s">
        <v>60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U21" s="26"/>
      <c r="V21" s="26"/>
      <c r="W21" s="26"/>
      <c r="X21" s="26"/>
    </row>
    <row r="22" s="7" customFormat="1" ht="32" customHeight="1" spans="1:1">
      <c r="A22" s="25"/>
    </row>
    <row r="23" s="7" customFormat="1" ht="32" customHeight="1"/>
    <row r="24" s="7" customFormat="1" ht="32" customHeight="1"/>
    <row r="25" s="7" customFormat="1" ht="32" customHeight="1"/>
  </sheetData>
  <mergeCells count="20">
    <mergeCell ref="A1:X1"/>
    <mergeCell ref="A2:X2"/>
    <mergeCell ref="G3:K3"/>
    <mergeCell ref="N3:Q3"/>
    <mergeCell ref="A19:E19"/>
    <mergeCell ref="A3:A5"/>
    <mergeCell ref="B3:B5"/>
    <mergeCell ref="C3:C5"/>
    <mergeCell ref="D3:D5"/>
    <mergeCell ref="E3:E5"/>
    <mergeCell ref="F3:F5"/>
    <mergeCell ref="L3:L5"/>
    <mergeCell ref="M3:M5"/>
    <mergeCell ref="R3:R5"/>
    <mergeCell ref="S3:S5"/>
    <mergeCell ref="T3:T5"/>
    <mergeCell ref="U3:U5"/>
    <mergeCell ref="V3:V5"/>
    <mergeCell ref="W3:W5"/>
    <mergeCell ref="X3:X5"/>
  </mergeCells>
  <pageMargins left="0.75" right="0.75" top="1" bottom="1" header="0.5" footer="0.5"/>
  <pageSetup paperSize="9" scale="51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90" zoomScaleNormal="90" workbookViewId="0">
      <selection activeCell="G8" sqref="G8"/>
    </sheetView>
  </sheetViews>
  <sheetFormatPr defaultColWidth="9" defaultRowHeight="13.5"/>
  <cols>
    <col min="1" max="1" width="4.25" style="7" customWidth="1"/>
    <col min="2" max="2" width="7.91666666666667" style="7" customWidth="1"/>
    <col min="3" max="3" width="18.625" style="7" customWidth="1"/>
    <col min="4" max="4" width="7.5" style="7" customWidth="1"/>
    <col min="5" max="5" width="8.25" style="7" customWidth="1"/>
    <col min="6" max="7" width="10.85" style="7" customWidth="1"/>
    <col min="8" max="8" width="12.0833333333333" style="7" customWidth="1"/>
    <col min="9" max="9" width="11.6083333333333" style="7" customWidth="1"/>
    <col min="10" max="10" width="7.91666666666667" style="7" customWidth="1"/>
    <col min="11" max="11" width="11.1083333333333" style="7" customWidth="1"/>
    <col min="12" max="13" width="7.75" style="7" customWidth="1"/>
    <col min="14" max="14" width="11.8" style="9" customWidth="1"/>
    <col min="15" max="15" width="30.55" style="7" customWidth="1"/>
    <col min="16" max="16" width="9.375" style="7"/>
    <col min="17" max="16384" width="9" style="7"/>
  </cols>
  <sheetData>
    <row r="1" s="7" customFormat="1" ht="27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8"/>
      <c r="O1" s="10"/>
    </row>
    <row r="2" s="7" customFormat="1" ht="30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9"/>
      <c r="O2" s="11"/>
    </row>
    <row r="3" s="7" customFormat="1" ht="14" customHeight="1" spans="1:15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3" t="s">
        <v>10</v>
      </c>
      <c r="H3" s="12" t="s">
        <v>13</v>
      </c>
      <c r="I3" s="13" t="s">
        <v>14</v>
      </c>
      <c r="J3" s="13" t="s">
        <v>61</v>
      </c>
      <c r="K3" s="13" t="s">
        <v>16</v>
      </c>
      <c r="L3" s="13" t="s">
        <v>15</v>
      </c>
      <c r="M3" s="13" t="s">
        <v>17</v>
      </c>
      <c r="N3" s="30" t="s">
        <v>62</v>
      </c>
      <c r="O3" s="12" t="s">
        <v>18</v>
      </c>
    </row>
    <row r="4" s="7" customFormat="1" ht="15" customHeight="1" spans="1:15">
      <c r="A4" s="12"/>
      <c r="B4" s="12"/>
      <c r="C4" s="12"/>
      <c r="D4" s="14"/>
      <c r="E4" s="14"/>
      <c r="F4" s="14"/>
      <c r="G4" s="14"/>
      <c r="H4" s="12"/>
      <c r="I4" s="14"/>
      <c r="J4" s="14"/>
      <c r="K4" s="14"/>
      <c r="L4" s="14"/>
      <c r="M4" s="14"/>
      <c r="N4" s="31"/>
      <c r="O4" s="12"/>
    </row>
    <row r="5" s="7" customFormat="1" ht="14" customHeight="1" spans="1:15">
      <c r="A5" s="12"/>
      <c r="B5" s="12"/>
      <c r="C5" s="12"/>
      <c r="D5" s="15"/>
      <c r="E5" s="15"/>
      <c r="F5" s="15"/>
      <c r="G5" s="15"/>
      <c r="H5" s="12"/>
      <c r="I5" s="15"/>
      <c r="J5" s="15"/>
      <c r="K5" s="15"/>
      <c r="L5" s="15"/>
      <c r="M5" s="15"/>
      <c r="N5" s="32"/>
      <c r="O5" s="12"/>
    </row>
    <row r="6" s="8" customFormat="1" ht="32" customHeight="1" spans="1:16">
      <c r="A6" s="12">
        <v>1</v>
      </c>
      <c r="B6" s="16" t="s">
        <v>32</v>
      </c>
      <c r="C6" s="43" t="s">
        <v>33</v>
      </c>
      <c r="D6" s="18">
        <v>1800</v>
      </c>
      <c r="E6" s="18">
        <v>700</v>
      </c>
      <c r="F6" s="19">
        <f t="shared" ref="F6:F22" si="0">SUM(D6:E6)</f>
        <v>2500</v>
      </c>
      <c r="G6" s="19">
        <f>工资表!M6</f>
        <v>1163.16</v>
      </c>
      <c r="H6" s="20">
        <f>工资表!S6</f>
        <v>458.72</v>
      </c>
      <c r="I6" s="20"/>
      <c r="J6" s="24">
        <v>60</v>
      </c>
      <c r="K6" s="24">
        <f>F6-H6-L6</f>
        <v>2032.28</v>
      </c>
      <c r="L6" s="20">
        <v>9</v>
      </c>
      <c r="M6" s="20"/>
      <c r="N6" s="33">
        <f>F6+G6+J6+I6+M6-L6</f>
        <v>3714.16</v>
      </c>
      <c r="O6" s="16"/>
      <c r="P6" s="7"/>
    </row>
    <row r="7" s="7" customFormat="1" ht="32" customHeight="1" spans="1:15">
      <c r="A7" s="12">
        <v>2</v>
      </c>
      <c r="B7" s="12" t="s">
        <v>34</v>
      </c>
      <c r="C7" s="17" t="s">
        <v>35</v>
      </c>
      <c r="D7" s="18">
        <v>1800</v>
      </c>
      <c r="E7" s="18">
        <v>700</v>
      </c>
      <c r="F7" s="19">
        <f t="shared" si="0"/>
        <v>2500</v>
      </c>
      <c r="G7" s="19">
        <f>工资表!M7</f>
        <v>1163.16</v>
      </c>
      <c r="H7" s="20">
        <f>工资表!S7</f>
        <v>458.72</v>
      </c>
      <c r="I7" s="24"/>
      <c r="J7" s="24">
        <v>60</v>
      </c>
      <c r="K7" s="24">
        <f t="shared" ref="K6:K22" si="1">F7-H7-L7</f>
        <v>2032.28</v>
      </c>
      <c r="L7" s="24">
        <v>9</v>
      </c>
      <c r="M7" s="24"/>
      <c r="N7" s="33">
        <f t="shared" ref="N7:N18" si="2">F7+G7+J7+I7+M7-L7</f>
        <v>3714.16</v>
      </c>
      <c r="O7" s="12"/>
    </row>
    <row r="8" s="7" customFormat="1" ht="32" customHeight="1" spans="1:15">
      <c r="A8" s="12">
        <v>3</v>
      </c>
      <c r="B8" s="12" t="s">
        <v>36</v>
      </c>
      <c r="C8" s="43" t="s">
        <v>37</v>
      </c>
      <c r="D8" s="18">
        <v>1800</v>
      </c>
      <c r="E8" s="18">
        <v>700</v>
      </c>
      <c r="F8" s="19">
        <f t="shared" si="0"/>
        <v>2500</v>
      </c>
      <c r="G8" s="19">
        <f>工资表!M8</f>
        <v>1163.16</v>
      </c>
      <c r="H8" s="20">
        <f>工资表!S8</f>
        <v>458.72</v>
      </c>
      <c r="I8" s="24"/>
      <c r="J8" s="24">
        <v>60</v>
      </c>
      <c r="K8" s="24">
        <f t="shared" si="1"/>
        <v>2032.28</v>
      </c>
      <c r="L8" s="24">
        <v>9</v>
      </c>
      <c r="M8" s="24"/>
      <c r="N8" s="33">
        <f t="shared" si="2"/>
        <v>3714.16</v>
      </c>
      <c r="O8" s="12"/>
    </row>
    <row r="9" s="7" customFormat="1" ht="32" customHeight="1" spans="1:15">
      <c r="A9" s="12">
        <v>4</v>
      </c>
      <c r="B9" s="12" t="s">
        <v>38</v>
      </c>
      <c r="C9" s="17" t="s">
        <v>39</v>
      </c>
      <c r="D9" s="18">
        <v>1800</v>
      </c>
      <c r="E9" s="18">
        <v>700</v>
      </c>
      <c r="F9" s="19">
        <f t="shared" si="0"/>
        <v>2500</v>
      </c>
      <c r="G9" s="19">
        <f>工资表!M9</f>
        <v>1163.16</v>
      </c>
      <c r="H9" s="20">
        <f>工资表!S9</f>
        <v>458.72</v>
      </c>
      <c r="I9" s="24"/>
      <c r="J9" s="24">
        <v>60</v>
      </c>
      <c r="K9" s="24">
        <f t="shared" si="1"/>
        <v>2032.28</v>
      </c>
      <c r="L9" s="24">
        <v>9</v>
      </c>
      <c r="M9" s="24"/>
      <c r="N9" s="33">
        <f t="shared" si="2"/>
        <v>3714.16</v>
      </c>
      <c r="O9" s="12"/>
    </row>
    <row r="10" s="7" customFormat="1" ht="32" customHeight="1" spans="1:15">
      <c r="A10" s="12">
        <v>5</v>
      </c>
      <c r="B10" s="12" t="s">
        <v>40</v>
      </c>
      <c r="C10" s="43" t="s">
        <v>41</v>
      </c>
      <c r="D10" s="18">
        <v>1800</v>
      </c>
      <c r="E10" s="18">
        <v>700</v>
      </c>
      <c r="F10" s="19">
        <f t="shared" si="0"/>
        <v>2500</v>
      </c>
      <c r="G10" s="19">
        <f>工资表!M10</f>
        <v>1163.16</v>
      </c>
      <c r="H10" s="20">
        <f>工资表!S10</f>
        <v>458.72</v>
      </c>
      <c r="I10" s="24"/>
      <c r="J10" s="24">
        <v>60</v>
      </c>
      <c r="K10" s="24">
        <f t="shared" si="1"/>
        <v>2032.28</v>
      </c>
      <c r="L10" s="24">
        <v>9</v>
      </c>
      <c r="M10" s="24"/>
      <c r="N10" s="33">
        <f t="shared" si="2"/>
        <v>3714.16</v>
      </c>
      <c r="O10" s="34"/>
    </row>
    <row r="11" s="7" customFormat="1" ht="32" customHeight="1" spans="1:15">
      <c r="A11" s="12">
        <v>6</v>
      </c>
      <c r="B11" s="12" t="s">
        <v>42</v>
      </c>
      <c r="C11" s="43" t="s">
        <v>43</v>
      </c>
      <c r="D11" s="18">
        <v>1800</v>
      </c>
      <c r="E11" s="18">
        <v>700</v>
      </c>
      <c r="F11" s="19">
        <f t="shared" si="0"/>
        <v>2500</v>
      </c>
      <c r="G11" s="19">
        <f>工资表!M11</f>
        <v>1163.16</v>
      </c>
      <c r="H11" s="20">
        <f>工资表!S11</f>
        <v>458.72</v>
      </c>
      <c r="I11" s="24"/>
      <c r="J11" s="24">
        <v>60</v>
      </c>
      <c r="K11" s="24">
        <f t="shared" si="1"/>
        <v>2032.28</v>
      </c>
      <c r="L11" s="24">
        <v>9</v>
      </c>
      <c r="M11" s="24"/>
      <c r="N11" s="33">
        <f t="shared" si="2"/>
        <v>3714.16</v>
      </c>
      <c r="O11" s="34"/>
    </row>
    <row r="12" s="7" customFormat="1" ht="32" customHeight="1" spans="1:15">
      <c r="A12" s="12">
        <v>7</v>
      </c>
      <c r="B12" s="12" t="s">
        <v>44</v>
      </c>
      <c r="C12" s="17" t="s">
        <v>45</v>
      </c>
      <c r="D12" s="18">
        <v>1800</v>
      </c>
      <c r="E12" s="18">
        <f>700</f>
        <v>700</v>
      </c>
      <c r="F12" s="19">
        <f t="shared" si="0"/>
        <v>2500</v>
      </c>
      <c r="G12" s="19">
        <f>工资表!M12</f>
        <v>1163.16</v>
      </c>
      <c r="H12" s="20">
        <f>工资表!S12</f>
        <v>458.72</v>
      </c>
      <c r="I12" s="24"/>
      <c r="J12" s="24">
        <v>60</v>
      </c>
      <c r="K12" s="24">
        <f t="shared" si="1"/>
        <v>2032.28</v>
      </c>
      <c r="L12" s="24">
        <v>9</v>
      </c>
      <c r="M12" s="24"/>
      <c r="N12" s="33">
        <f t="shared" si="2"/>
        <v>3714.16</v>
      </c>
      <c r="O12" s="35"/>
    </row>
    <row r="13" s="7" customFormat="1" ht="32" customHeight="1" spans="1:15">
      <c r="A13" s="12">
        <v>8</v>
      </c>
      <c r="B13" s="12" t="s">
        <v>46</v>
      </c>
      <c r="C13" s="43" t="s">
        <v>47</v>
      </c>
      <c r="D13" s="18">
        <v>1800</v>
      </c>
      <c r="E13" s="18">
        <v>700</v>
      </c>
      <c r="F13" s="19">
        <f t="shared" si="0"/>
        <v>2500</v>
      </c>
      <c r="G13" s="19">
        <f>工资表!M13</f>
        <v>1163.16</v>
      </c>
      <c r="H13" s="20">
        <f>工资表!S13</f>
        <v>458.72</v>
      </c>
      <c r="I13" s="24"/>
      <c r="J13" s="24">
        <v>60</v>
      </c>
      <c r="K13" s="24">
        <f t="shared" si="1"/>
        <v>2032.28</v>
      </c>
      <c r="L13" s="24">
        <v>9</v>
      </c>
      <c r="M13" s="24"/>
      <c r="N13" s="33">
        <f t="shared" si="2"/>
        <v>3714.16</v>
      </c>
      <c r="O13" s="34"/>
    </row>
    <row r="14" s="7" customFormat="1" ht="32" customHeight="1" spans="1:15">
      <c r="A14" s="12">
        <v>9</v>
      </c>
      <c r="B14" s="12" t="s">
        <v>48</v>
      </c>
      <c r="C14" s="43" t="s">
        <v>49</v>
      </c>
      <c r="D14" s="18">
        <v>1800</v>
      </c>
      <c r="E14" s="18">
        <v>700</v>
      </c>
      <c r="F14" s="19">
        <f t="shared" si="0"/>
        <v>2500</v>
      </c>
      <c r="G14" s="19">
        <f>工资表!M14</f>
        <v>1163.16</v>
      </c>
      <c r="H14" s="20">
        <f>工资表!S14</f>
        <v>458.72</v>
      </c>
      <c r="I14" s="24"/>
      <c r="J14" s="24">
        <v>60</v>
      </c>
      <c r="K14" s="24">
        <f t="shared" si="1"/>
        <v>2032.28</v>
      </c>
      <c r="L14" s="24">
        <v>9</v>
      </c>
      <c r="M14" s="24"/>
      <c r="N14" s="33">
        <f t="shared" si="2"/>
        <v>3714.16</v>
      </c>
      <c r="O14" s="34"/>
    </row>
    <row r="15" s="7" customFormat="1" ht="32" customHeight="1" spans="1:15">
      <c r="A15" s="12">
        <v>10</v>
      </c>
      <c r="B15" s="12" t="s">
        <v>50</v>
      </c>
      <c r="C15" s="43" t="s">
        <v>51</v>
      </c>
      <c r="D15" s="18">
        <v>1800</v>
      </c>
      <c r="E15" s="18">
        <v>700</v>
      </c>
      <c r="F15" s="19">
        <f t="shared" si="0"/>
        <v>2500</v>
      </c>
      <c r="G15" s="19">
        <f>工资表!M15</f>
        <v>1163.16</v>
      </c>
      <c r="H15" s="20">
        <f>工资表!S15</f>
        <v>458.72</v>
      </c>
      <c r="I15" s="24"/>
      <c r="J15" s="24">
        <v>60</v>
      </c>
      <c r="K15" s="24">
        <f t="shared" si="1"/>
        <v>2032.28</v>
      </c>
      <c r="L15" s="24">
        <v>9</v>
      </c>
      <c r="M15" s="24"/>
      <c r="N15" s="33">
        <f t="shared" si="2"/>
        <v>3714.16</v>
      </c>
      <c r="O15" s="34"/>
    </row>
    <row r="16" s="7" customFormat="1" ht="32" customHeight="1" spans="1:15">
      <c r="A16" s="12">
        <v>11</v>
      </c>
      <c r="B16" s="12" t="s">
        <v>52</v>
      </c>
      <c r="C16" s="43" t="s">
        <v>53</v>
      </c>
      <c r="D16" s="18">
        <v>1800</v>
      </c>
      <c r="E16" s="18">
        <v>700</v>
      </c>
      <c r="F16" s="19">
        <f t="shared" si="0"/>
        <v>2500</v>
      </c>
      <c r="G16" s="19">
        <f>工资表!M16</f>
        <v>1163.16</v>
      </c>
      <c r="H16" s="20">
        <f>工资表!S16</f>
        <v>458.72</v>
      </c>
      <c r="I16" s="24"/>
      <c r="J16" s="24">
        <v>60</v>
      </c>
      <c r="K16" s="24">
        <f t="shared" si="1"/>
        <v>2032.28</v>
      </c>
      <c r="L16" s="24">
        <v>9</v>
      </c>
      <c r="M16" s="24"/>
      <c r="N16" s="33">
        <f t="shared" si="2"/>
        <v>3714.16</v>
      </c>
      <c r="O16" s="34"/>
    </row>
    <row r="17" s="7" customFormat="1" ht="32" customHeight="1" spans="1:15">
      <c r="A17" s="12">
        <v>12</v>
      </c>
      <c r="B17" s="12" t="s">
        <v>54</v>
      </c>
      <c r="C17" s="17" t="s">
        <v>55</v>
      </c>
      <c r="D17" s="18">
        <v>1800</v>
      </c>
      <c r="E17" s="18">
        <v>700</v>
      </c>
      <c r="F17" s="19">
        <f t="shared" si="0"/>
        <v>2500</v>
      </c>
      <c r="G17" s="19">
        <f>工资表!M17</f>
        <v>1163.16</v>
      </c>
      <c r="H17" s="20">
        <f>工资表!S17</f>
        <v>458.72</v>
      </c>
      <c r="I17" s="24"/>
      <c r="J17" s="24">
        <v>60</v>
      </c>
      <c r="K17" s="24">
        <f t="shared" si="1"/>
        <v>2032.28</v>
      </c>
      <c r="L17" s="24">
        <v>9</v>
      </c>
      <c r="M17" s="24"/>
      <c r="N17" s="33">
        <f t="shared" si="2"/>
        <v>3714.16</v>
      </c>
      <c r="O17" s="34"/>
    </row>
    <row r="18" s="7" customFormat="1" ht="32" customHeight="1" spans="1:15">
      <c r="A18" s="12">
        <v>13</v>
      </c>
      <c r="B18" s="12" t="s">
        <v>56</v>
      </c>
      <c r="C18" s="17" t="s">
        <v>57</v>
      </c>
      <c r="D18" s="18">
        <v>1800</v>
      </c>
      <c r="E18" s="18">
        <v>700</v>
      </c>
      <c r="F18" s="19">
        <f t="shared" si="0"/>
        <v>2500</v>
      </c>
      <c r="G18" s="19">
        <f>工资表!M18</f>
        <v>1163.16</v>
      </c>
      <c r="H18" s="20">
        <f>工资表!S18</f>
        <v>458.72</v>
      </c>
      <c r="I18" s="24"/>
      <c r="J18" s="24">
        <v>60</v>
      </c>
      <c r="K18" s="24">
        <f t="shared" si="1"/>
        <v>2032.28</v>
      </c>
      <c r="L18" s="24">
        <v>9</v>
      </c>
      <c r="M18" s="24"/>
      <c r="N18" s="33">
        <f t="shared" si="2"/>
        <v>3714.16</v>
      </c>
      <c r="O18" s="34"/>
    </row>
    <row r="19" s="7" customFormat="1" ht="32" customHeight="1" spans="1:15">
      <c r="A19" s="21" t="s">
        <v>58</v>
      </c>
      <c r="B19" s="22"/>
      <c r="C19" s="22"/>
      <c r="D19" s="22"/>
      <c r="E19" s="23"/>
      <c r="F19" s="24">
        <f>SUM(F6:F18)</f>
        <v>32500</v>
      </c>
      <c r="G19" s="24">
        <f>SUM(G6:G18)</f>
        <v>15121.08</v>
      </c>
      <c r="H19" s="24">
        <f t="shared" ref="H19:N19" si="3">SUM(H6:H18)</f>
        <v>5963.36</v>
      </c>
      <c r="I19" s="24">
        <f t="shared" si="3"/>
        <v>0</v>
      </c>
      <c r="J19" s="24">
        <f t="shared" si="3"/>
        <v>780</v>
      </c>
      <c r="K19" s="24">
        <f t="shared" si="3"/>
        <v>26419.64</v>
      </c>
      <c r="L19" s="24">
        <f t="shared" si="3"/>
        <v>117</v>
      </c>
      <c r="M19" s="24">
        <f t="shared" si="3"/>
        <v>0</v>
      </c>
      <c r="N19" s="24">
        <f t="shared" si="3"/>
        <v>48284.08</v>
      </c>
      <c r="O19" s="12"/>
    </row>
    <row r="20" s="7" customFormat="1" ht="32" customHeight="1" spans="1:15">
      <c r="A20" s="25" t="s">
        <v>59</v>
      </c>
      <c r="B20" s="26"/>
      <c r="C20" s="26"/>
      <c r="D20" s="26"/>
      <c r="E20" s="26"/>
      <c r="F20" s="26"/>
      <c r="G20" s="26"/>
      <c r="H20" s="26"/>
      <c r="I20" s="36"/>
      <c r="J20" s="36"/>
      <c r="K20" s="36"/>
      <c r="L20" s="26"/>
      <c r="M20" s="26"/>
      <c r="N20" s="36"/>
      <c r="O20" s="26"/>
    </row>
    <row r="21" s="7" customFormat="1" ht="32" customHeight="1" spans="1:15">
      <c r="A21" s="27" t="s">
        <v>60</v>
      </c>
      <c r="B21" s="26"/>
      <c r="C21" s="26"/>
      <c r="D21" s="26"/>
      <c r="E21" s="26"/>
      <c r="F21" s="26"/>
      <c r="G21" s="26"/>
      <c r="H21" s="26"/>
      <c r="J21" s="26"/>
      <c r="K21" s="26"/>
      <c r="L21" s="26"/>
      <c r="M21" s="26"/>
      <c r="N21" s="36"/>
      <c r="O21" s="26"/>
    </row>
    <row r="22" s="7" customFormat="1" ht="32" customHeight="1" spans="1:14">
      <c r="A22" s="25"/>
      <c r="I22" s="26"/>
      <c r="N22" s="9"/>
    </row>
    <row r="23" s="7" customFormat="1" ht="32" customHeight="1" spans="14:14">
      <c r="N23" s="9"/>
    </row>
    <row r="24" s="7" customFormat="1" ht="32" customHeight="1" spans="14:14">
      <c r="N24" s="9"/>
    </row>
    <row r="25" s="7" customFormat="1" ht="32" customHeight="1" spans="14:14">
      <c r="N25" s="9"/>
    </row>
  </sheetData>
  <mergeCells count="18">
    <mergeCell ref="A1:O1"/>
    <mergeCell ref="A2:O2"/>
    <mergeCell ref="A19:E19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pageMargins left="0.75" right="0.75" top="1" bottom="1" header="0.5" footer="0.5"/>
  <pageSetup paperSize="9" scale="8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F30" sqref="F30"/>
    </sheetView>
  </sheetViews>
  <sheetFormatPr defaultColWidth="9" defaultRowHeight="13.5" outlineLevelCol="5"/>
  <cols>
    <col min="1" max="1" width="9" style="1"/>
    <col min="2" max="2" width="17.75" style="1" customWidth="1"/>
    <col min="3" max="3" width="13.8833333333333" style="1" customWidth="1"/>
    <col min="4" max="4" width="20.8833333333333" style="1" customWidth="1"/>
    <col min="5" max="6" width="24" style="1" customWidth="1"/>
    <col min="7" max="7" width="9" style="1"/>
    <col min="8" max="8" width="9.375" style="1"/>
    <col min="9" max="16384" width="9" style="1"/>
  </cols>
  <sheetData>
    <row r="1" s="1" customFormat="1" ht="14.25" spans="1:6">
      <c r="A1" s="2" t="s">
        <v>63</v>
      </c>
      <c r="B1" s="2" t="s">
        <v>3</v>
      </c>
      <c r="C1" s="3" t="s">
        <v>64</v>
      </c>
      <c r="D1" s="3" t="s">
        <v>65</v>
      </c>
      <c r="E1" s="2" t="s">
        <v>66</v>
      </c>
      <c r="F1" s="2" t="s">
        <v>67</v>
      </c>
    </row>
    <row r="2" s="1" customFormat="1" ht="14.25" spans="1:6">
      <c r="A2" s="2">
        <v>1</v>
      </c>
      <c r="B2" s="2" t="s">
        <v>68</v>
      </c>
      <c r="C2" s="3">
        <v>18627679117</v>
      </c>
      <c r="D2" s="44" t="s">
        <v>69</v>
      </c>
      <c r="E2" s="45" t="s">
        <v>70</v>
      </c>
      <c r="F2" s="2" t="s">
        <v>71</v>
      </c>
    </row>
    <row r="3" s="1" customFormat="1" ht="14.25" spans="1:6">
      <c r="A3" s="2">
        <v>2</v>
      </c>
      <c r="B3" s="2" t="s">
        <v>32</v>
      </c>
      <c r="C3" s="3">
        <v>15200564528</v>
      </c>
      <c r="D3" s="44" t="s">
        <v>33</v>
      </c>
      <c r="E3" s="45" t="s">
        <v>72</v>
      </c>
      <c r="F3" s="2" t="s">
        <v>71</v>
      </c>
    </row>
    <row r="4" s="1" customFormat="1" ht="14.25" spans="1:6">
      <c r="A4" s="2">
        <v>3</v>
      </c>
      <c r="B4" s="2" t="s">
        <v>34</v>
      </c>
      <c r="C4" s="3">
        <v>17369394949</v>
      </c>
      <c r="D4" s="3" t="s">
        <v>35</v>
      </c>
      <c r="E4" s="45" t="s">
        <v>73</v>
      </c>
      <c r="F4" s="2" t="s">
        <v>71</v>
      </c>
    </row>
    <row r="5" s="1" customFormat="1" ht="14.25" spans="1:6">
      <c r="A5" s="2">
        <v>4</v>
      </c>
      <c r="B5" s="2" t="s">
        <v>36</v>
      </c>
      <c r="C5" s="3">
        <v>15973394433</v>
      </c>
      <c r="D5" s="44" t="s">
        <v>37</v>
      </c>
      <c r="E5" s="45" t="s">
        <v>74</v>
      </c>
      <c r="F5" s="2" t="s">
        <v>71</v>
      </c>
    </row>
    <row r="6" s="1" customFormat="1" ht="14.25" spans="1:6">
      <c r="A6" s="2">
        <v>5</v>
      </c>
      <c r="B6" s="2" t="s">
        <v>38</v>
      </c>
      <c r="C6" s="3">
        <v>13875788468</v>
      </c>
      <c r="D6" s="4" t="s">
        <v>39</v>
      </c>
      <c r="E6" s="45" t="s">
        <v>75</v>
      </c>
      <c r="F6" s="2" t="s">
        <v>71</v>
      </c>
    </row>
    <row r="7" s="1" customFormat="1" ht="14.25" spans="1:6">
      <c r="A7" s="2">
        <v>6</v>
      </c>
      <c r="B7" s="2" t="s">
        <v>40</v>
      </c>
      <c r="C7" s="3">
        <v>15273456345</v>
      </c>
      <c r="D7" s="44" t="s">
        <v>41</v>
      </c>
      <c r="E7" s="45" t="s">
        <v>76</v>
      </c>
      <c r="F7" s="2" t="s">
        <v>71</v>
      </c>
    </row>
    <row r="8" s="1" customFormat="1" ht="14.25" spans="1:6">
      <c r="A8" s="2">
        <v>7</v>
      </c>
      <c r="B8" s="2" t="s">
        <v>42</v>
      </c>
      <c r="C8" s="3">
        <v>18627682323</v>
      </c>
      <c r="D8" s="44" t="s">
        <v>43</v>
      </c>
      <c r="E8" s="45" t="s">
        <v>77</v>
      </c>
      <c r="F8" s="2" t="s">
        <v>71</v>
      </c>
    </row>
    <row r="9" s="1" customFormat="1" ht="14.25" spans="1:6">
      <c r="A9" s="2">
        <v>8</v>
      </c>
      <c r="B9" s="2" t="s">
        <v>44</v>
      </c>
      <c r="C9" s="3">
        <v>15773426938</v>
      </c>
      <c r="D9" s="3" t="s">
        <v>45</v>
      </c>
      <c r="E9" s="45" t="s">
        <v>78</v>
      </c>
      <c r="F9" s="2" t="s">
        <v>71</v>
      </c>
    </row>
    <row r="10" s="1" customFormat="1" ht="14.25" spans="1:6">
      <c r="A10" s="2">
        <v>9</v>
      </c>
      <c r="B10" s="2" t="s">
        <v>79</v>
      </c>
      <c r="C10" s="3">
        <v>15982877428</v>
      </c>
      <c r="D10" s="3" t="s">
        <v>80</v>
      </c>
      <c r="E10" s="45" t="s">
        <v>81</v>
      </c>
      <c r="F10" s="2" t="s">
        <v>71</v>
      </c>
    </row>
    <row r="11" s="1" customFormat="1" ht="14.25" spans="1:6">
      <c r="A11" s="2">
        <v>10</v>
      </c>
      <c r="B11" s="2" t="s">
        <v>46</v>
      </c>
      <c r="C11" s="3">
        <v>17707346988</v>
      </c>
      <c r="D11" s="44" t="s">
        <v>47</v>
      </c>
      <c r="E11" s="45" t="s">
        <v>82</v>
      </c>
      <c r="F11" s="2" t="s">
        <v>71</v>
      </c>
    </row>
    <row r="12" s="1" customFormat="1" ht="14.25" spans="1:6">
      <c r="A12" s="2">
        <v>11</v>
      </c>
      <c r="B12" s="2" t="s">
        <v>48</v>
      </c>
      <c r="C12" s="3">
        <v>13575115129</v>
      </c>
      <c r="D12" s="44" t="s">
        <v>49</v>
      </c>
      <c r="E12" s="45" t="s">
        <v>83</v>
      </c>
      <c r="F12" s="2" t="s">
        <v>71</v>
      </c>
    </row>
    <row r="13" s="1" customFormat="1" ht="14.25" spans="1:6">
      <c r="A13" s="2">
        <v>12</v>
      </c>
      <c r="B13" s="2" t="s">
        <v>50</v>
      </c>
      <c r="C13" s="3">
        <v>15700801878</v>
      </c>
      <c r="D13" s="44" t="s">
        <v>51</v>
      </c>
      <c r="E13" s="45" t="s">
        <v>84</v>
      </c>
      <c r="F13" s="2" t="s">
        <v>71</v>
      </c>
    </row>
    <row r="14" s="1" customFormat="1" ht="14.25" spans="1:6">
      <c r="A14" s="2">
        <v>13</v>
      </c>
      <c r="B14" s="2" t="s">
        <v>52</v>
      </c>
      <c r="C14" s="3">
        <v>19330356283</v>
      </c>
      <c r="D14" s="44" t="s">
        <v>53</v>
      </c>
      <c r="E14" s="45" t="s">
        <v>85</v>
      </c>
      <c r="F14" s="2" t="s">
        <v>71</v>
      </c>
    </row>
    <row r="15" s="1" customFormat="1" ht="14.25" spans="1:6">
      <c r="A15" s="2">
        <v>14</v>
      </c>
      <c r="B15" s="2" t="s">
        <v>86</v>
      </c>
      <c r="C15" s="3">
        <v>15197403501</v>
      </c>
      <c r="D15" s="3" t="s">
        <v>87</v>
      </c>
      <c r="E15" s="45" t="s">
        <v>88</v>
      </c>
      <c r="F15" s="2" t="s">
        <v>71</v>
      </c>
    </row>
    <row r="16" s="1" customFormat="1" ht="14.25" spans="1:6">
      <c r="A16" s="2">
        <v>15</v>
      </c>
      <c r="B16" s="2" t="s">
        <v>54</v>
      </c>
      <c r="C16" s="3">
        <v>15173441151</v>
      </c>
      <c r="D16" s="3" t="s">
        <v>55</v>
      </c>
      <c r="E16" s="45" t="s">
        <v>89</v>
      </c>
      <c r="F16" s="2" t="s">
        <v>71</v>
      </c>
    </row>
    <row r="17" s="1" customFormat="1" ht="14.25" spans="1:6">
      <c r="A17" s="2">
        <v>16</v>
      </c>
      <c r="B17" s="2" t="s">
        <v>90</v>
      </c>
      <c r="C17" s="3">
        <v>13575159107</v>
      </c>
      <c r="D17" s="44" t="s">
        <v>91</v>
      </c>
      <c r="E17" s="45" t="s">
        <v>92</v>
      </c>
      <c r="F17" s="2" t="s">
        <v>71</v>
      </c>
    </row>
    <row r="18" s="1" customFormat="1" ht="14.25" spans="1:6">
      <c r="A18" s="5" t="s">
        <v>58</v>
      </c>
      <c r="B18" s="5"/>
      <c r="C18" s="5"/>
      <c r="D18" s="5"/>
      <c r="E18" s="5"/>
      <c r="F18" s="5"/>
    </row>
    <row r="26" s="1" customFormat="1" spans="5:5">
      <c r="E26" s="6"/>
    </row>
  </sheetData>
  <mergeCells count="1">
    <mergeCell ref="A18:E18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工资表</vt:lpstr>
      <vt:lpstr>结算表</vt:lpstr>
      <vt:lpstr>员工信息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曲奇</cp:lastModifiedBy>
  <dcterms:created xsi:type="dcterms:W3CDTF">2023-08-14T04:44:00Z</dcterms:created>
  <dcterms:modified xsi:type="dcterms:W3CDTF">2025-07-07T01:20:49Z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944055BC7EED4E0E9BB95F387053832A_13</vt:lpwstr>
  </property>
  <property fmtid="{D5CDD505-2E9C-101B-9397-08002B2CF9AE}" pid="3" name="KSOProductBuildVer">
    <vt:lpwstr>2052-12.1.0.21915</vt:lpwstr>
  </property>
</Properties>
</file>