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15" activeTab="0"/>
  </bookViews>
  <sheets>
    <sheet name="汇总" sheetId="1" r:id="rId1"/>
    <sheet name="墙面翻新" sheetId="2" r:id="rId2"/>
    <sheet name="岗亭墙面写真" sheetId="3" r:id="rId3"/>
    <sheet name="围墙" sheetId="4" r:id="rId4"/>
    <sheet name="网吧线路整理" sheetId="5" r:id="rId5"/>
    <sheet name="所有外墙窗户、雨阳罩清洗" sheetId="6" r:id="rId6"/>
    <sheet name="卫生间补漏" sheetId="7" r:id="rId7"/>
  </sheets>
  <definedNames/>
  <calcPr fullCalcOnLoad="1"/>
</workbook>
</file>

<file path=xl/sharedStrings.xml><?xml version="1.0" encoding="utf-8"?>
<sst xmlns="http://schemas.openxmlformats.org/spreadsheetml/2006/main" count="280" uniqueCount="160">
  <si>
    <t>桂阳县消防救援大队规范化创建项目预算明细表</t>
  </si>
  <si>
    <t>序号</t>
  </si>
  <si>
    <t>类别</t>
  </si>
  <si>
    <t>项  目</t>
  </si>
  <si>
    <t>备注</t>
  </si>
  <si>
    <t>审核金额（元）</t>
  </si>
  <si>
    <t>墙面</t>
  </si>
  <si>
    <t>桂阳县消防救援大队新澄站墙面翻新</t>
  </si>
  <si>
    <t>全站公共区域及部分库室墙面</t>
  </si>
  <si>
    <t>管道翻新</t>
  </si>
  <si>
    <t>管道翻新、玻璃岗亭贴写真喷绘</t>
  </si>
  <si>
    <t>围墙</t>
  </si>
  <si>
    <t>桂阳县消防救援大队新澄站围墙破损真石漆零星修补</t>
  </si>
  <si>
    <t>东、西面围墙</t>
  </si>
  <si>
    <t>线路及零星维修</t>
  </si>
  <si>
    <t>网吧线路整理、二楼防护垫封口条</t>
  </si>
  <si>
    <t>专业清洗</t>
  </si>
  <si>
    <t>雨阳罩、中队楼楼梯间玻璃幕墙、一楼玻璃门、门头铝塑板</t>
  </si>
  <si>
    <t>防水和电器类</t>
  </si>
  <si>
    <t>卫生间防漏及零星修缮</t>
  </si>
  <si>
    <t>共   计</t>
  </si>
  <si>
    <t>备注：需求：提前与桂阳县消防救援大队联系，报价时填写每一项报价并盖章扫描上传，因该项目为工程类项目，需实地勘察，报价时出具勘察报告（有桂阳大队盖章认可）和预算表，否则不予受理。</t>
  </si>
  <si>
    <t>桂阳县消防救援大队新澄站墙面翻新费用清单</t>
  </si>
  <si>
    <t>刮胶内容</t>
  </si>
  <si>
    <t>施工工艺</t>
  </si>
  <si>
    <t>施工位置</t>
  </si>
  <si>
    <t>单位</t>
  </si>
  <si>
    <t>审核数量</t>
  </si>
  <si>
    <t>审核单价
（元）</t>
  </si>
  <si>
    <t>审核总价
（元）</t>
  </si>
  <si>
    <t>裂缝修复</t>
  </si>
  <si>
    <t>将裂缝处人工拆除宽约5cm槽，然后采用防开裂、纱网进行补缝，然后刮腻子粉刷漆进行修复墙面</t>
  </si>
  <si>
    <t>消防车车库</t>
  </si>
  <si>
    <t>m</t>
  </si>
  <si>
    <t>墙面总体刮胶</t>
  </si>
  <si>
    <t>松脱处进行拆除，采用专用防脱胶进行找平然后安装角线刮腻子粉刷墙漆</t>
  </si>
  <si>
    <t>m2</t>
  </si>
  <si>
    <t>车库库房</t>
  </si>
  <si>
    <t>梁刮胶</t>
  </si>
  <si>
    <t>中队楼与大队楼一楼楼梯间、大队楼楼道口</t>
  </si>
  <si>
    <t>楼梯间</t>
  </si>
  <si>
    <t>中队大队楼楼梯间</t>
  </si>
  <si>
    <t>楼梯侧面</t>
  </si>
  <si>
    <t>中队楼楼梯间</t>
  </si>
  <si>
    <t>下水管包管</t>
  </si>
  <si>
    <t>加固、采用专用防脱胶进行找平然后安装角线刮腻子粉刷墙漆</t>
  </si>
  <si>
    <t>墙面面层处理</t>
  </si>
  <si>
    <t>表面钢性处理、刮腻子粉</t>
  </si>
  <si>
    <t>全站</t>
  </si>
  <si>
    <t>地面及室内物品保护</t>
  </si>
  <si>
    <t>含门窗、灯具、墙地面瓷砖贴保护膜。</t>
  </si>
  <si>
    <t>项</t>
  </si>
  <si>
    <t>脚手架</t>
  </si>
  <si>
    <t>运费、租赁费、搭设费</t>
  </si>
  <si>
    <t>共    计</t>
  </si>
  <si>
    <t>桂阳县消防救援大队新澄中队玻璃岗亭贴写真喷绘、管道警铃喷涂红色漆及队徽翻新</t>
  </si>
  <si>
    <t>产品名称</t>
  </si>
  <si>
    <t>原写真喷绘拆除清洗</t>
  </si>
  <si>
    <t>新澄中队玻璃岗亭</t>
  </si>
  <si>
    <t>写真喷绘</t>
  </si>
  <si>
    <t>队徽写真喷绘</t>
  </si>
  <si>
    <t>套</t>
  </si>
  <si>
    <t>门铝塑板喷涂红色漆</t>
  </si>
  <si>
    <t>消防管道打磨</t>
  </si>
  <si>
    <t>消防管道刷漆</t>
  </si>
  <si>
    <t>警铃打磨</t>
  </si>
  <si>
    <t>个</t>
  </si>
  <si>
    <t>警铃刷漆</t>
  </si>
  <si>
    <t>队徽翻新</t>
  </si>
  <si>
    <t>雨阳罩构打磨</t>
  </si>
  <si>
    <t>组</t>
  </si>
  <si>
    <t>雨阳罩构刷漆</t>
  </si>
  <si>
    <t>合计</t>
  </si>
  <si>
    <t>项目名称</t>
  </si>
  <si>
    <t>项目特征</t>
  </si>
  <si>
    <t>计算式</t>
  </si>
  <si>
    <t>数量</t>
  </si>
  <si>
    <t>喷涂真石漆</t>
  </si>
  <si>
    <t>分隔喷涂</t>
  </si>
  <si>
    <t>6.3*20*2.3</t>
  </si>
  <si>
    <t>附图：</t>
  </si>
  <si>
    <t>网吧线路整理及防护垫封口条</t>
  </si>
  <si>
    <t>缠绕线管</t>
  </si>
  <si>
    <t>包</t>
  </si>
  <si>
    <t>整理人工费</t>
  </si>
  <si>
    <t>工日</t>
  </si>
  <si>
    <t>整理辅材</t>
  </si>
  <si>
    <t>定制防护垫封口条</t>
  </si>
  <si>
    <t>一楼外围窗台、雨阳罩、值班室岗亭清洗</t>
  </si>
  <si>
    <t>清洗类别</t>
  </si>
  <si>
    <t>清洗区域</t>
  </si>
  <si>
    <t>铝单板清洗</t>
  </si>
  <si>
    <t>值班室</t>
  </si>
  <si>
    <t>玻璃幕墙</t>
  </si>
  <si>
    <t>玻璃顶</t>
  </si>
  <si>
    <t>大楼门头</t>
  </si>
  <si>
    <t>大楼楼道口</t>
  </si>
  <si>
    <t>玻璃门</t>
  </si>
  <si>
    <t>大楼大门</t>
  </si>
  <si>
    <t>大理石窗台</t>
  </si>
  <si>
    <t>一楼外围</t>
  </si>
  <si>
    <t>桂阳县消防救援大队电器及防水工程费用清单</t>
  </si>
  <si>
    <t>一</t>
  </si>
  <si>
    <t>大队楼二楼卫生间防水</t>
  </si>
  <si>
    <t>开挖阻水槽</t>
  </si>
  <si>
    <t>阻水槽砌筑</t>
  </si>
  <si>
    <t>阻水槽防水处理</t>
  </si>
  <si>
    <t>楼面开裂处高压注浆防水</t>
  </si>
  <si>
    <t>不锈钢沟盖板</t>
  </si>
  <si>
    <t>安装排水管</t>
  </si>
  <si>
    <t>排水管配件</t>
  </si>
  <si>
    <t>排水管安装钢架</t>
  </si>
  <si>
    <t>钻孔</t>
  </si>
  <si>
    <t>新装排水管处防水处理</t>
  </si>
  <si>
    <t>处</t>
  </si>
  <si>
    <t>安装脚手架</t>
  </si>
  <si>
    <t>垃圾清运</t>
  </si>
  <si>
    <t>二</t>
  </si>
  <si>
    <t>中队楼三楼卫生间</t>
  </si>
  <si>
    <t>卫生间蹲位排水管换管（原水管堵塞无法疏通）</t>
  </si>
  <si>
    <t>管配件</t>
  </si>
  <si>
    <t>小便斗疏通</t>
  </si>
  <si>
    <t>三楼卫生间楼面漏水高压注浆</t>
  </si>
  <si>
    <t>三</t>
  </si>
  <si>
    <t>其他修缮</t>
  </si>
  <si>
    <t>森林消防（苗圃）摄像头</t>
  </si>
  <si>
    <t>森林消防（苗圃）六类综合线</t>
  </si>
  <si>
    <t>米</t>
  </si>
  <si>
    <t>白水乡政府摄像头（500W）</t>
  </si>
  <si>
    <t>白水乡政府六类综合线</t>
  </si>
  <si>
    <t>流丰镇政府摄像头（500W）</t>
  </si>
  <si>
    <t>流丰镇政府六类综合线</t>
  </si>
  <si>
    <t>流丰镇政府交换机</t>
  </si>
  <si>
    <t>流丰森林消防网线</t>
  </si>
  <si>
    <t>舂陵江镇政府摄像头</t>
  </si>
  <si>
    <t>舂陵江镇政府网线</t>
  </si>
  <si>
    <t>方元镇政府摄像头</t>
  </si>
  <si>
    <t>桥市乡政府摄像头</t>
  </si>
  <si>
    <t>水晶头</t>
  </si>
  <si>
    <t>12V电源</t>
  </si>
  <si>
    <t>健身房监控摄像头</t>
  </si>
  <si>
    <t>健身房摄像头线路敷设</t>
  </si>
  <si>
    <t>健身房摄像头线路网线</t>
  </si>
  <si>
    <t>中队档案室监控摄像头</t>
  </si>
  <si>
    <t>中队档案室摄像头线路敷设</t>
  </si>
  <si>
    <t>中队档案室摄像头线路网线</t>
  </si>
  <si>
    <t>交换机（5口）</t>
  </si>
  <si>
    <t>台</t>
  </si>
  <si>
    <t>32PPR水管</t>
  </si>
  <si>
    <t>32PPR外丝接</t>
  </si>
  <si>
    <t>32PPR三通</t>
  </si>
  <si>
    <t>32PPR弯头</t>
  </si>
  <si>
    <t>龙潭公寓楼后主水管维修</t>
  </si>
  <si>
    <t>屋顶锅炉房燃气泄漏器安装电源</t>
  </si>
  <si>
    <t>指挥中心过道安装电源</t>
  </si>
  <si>
    <t>指挥中心过道安装网络线</t>
  </si>
  <si>
    <t>新澄大门岗亭定制实木柜</t>
  </si>
  <si>
    <t>安装会议桌（12位）</t>
  </si>
  <si>
    <t>安装85寸电视落地支架</t>
  </si>
  <si>
    <t>新澄健身房安装插座（跑步机专用）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</si>
</sst>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2][$RMB]General;[Red][DBNum2][$RMB]General"/>
    <numFmt numFmtId="178" formatCode="0.0_);\(0.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45" fillId="0" borderId="13" xfId="0" applyNumberFormat="1" applyFont="1" applyFill="1" applyBorder="1" applyAlignment="1">
      <alignment horizontal="center" vertical="center"/>
    </xf>
    <xf numFmtId="177" fontId="45" fillId="0" borderId="14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177" fontId="0" fillId="0" borderId="10" xfId="0" applyNumberFormat="1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G11" sqref="G11"/>
    </sheetView>
  </sheetViews>
  <sheetFormatPr defaultColWidth="9.00390625" defaultRowHeight="31.5" customHeight="1"/>
  <cols>
    <col min="1" max="1" width="6.75390625" style="1" customWidth="1"/>
    <col min="2" max="2" width="13.25390625" style="36" customWidth="1"/>
    <col min="3" max="3" width="59.00390625" style="1" customWidth="1"/>
    <col min="4" max="4" width="19.625" style="44" customWidth="1"/>
    <col min="5" max="5" width="17.00390625" style="1" customWidth="1"/>
    <col min="6" max="16384" width="9.00390625" style="1" customWidth="1"/>
  </cols>
  <sheetData>
    <row r="1" spans="1:5" ht="54.75" customHeight="1">
      <c r="A1" s="45" t="s">
        <v>0</v>
      </c>
      <c r="B1" s="45"/>
      <c r="C1" s="45"/>
      <c r="D1" s="45"/>
      <c r="E1" s="45"/>
    </row>
    <row r="2" spans="1:5" s="43" customFormat="1" ht="31.5" customHeight="1">
      <c r="A2" s="46" t="s">
        <v>1</v>
      </c>
      <c r="B2" s="47" t="s">
        <v>2</v>
      </c>
      <c r="C2" s="46" t="s">
        <v>3</v>
      </c>
      <c r="D2" s="48" t="s">
        <v>4</v>
      </c>
      <c r="E2" s="49" t="s">
        <v>5</v>
      </c>
    </row>
    <row r="3" spans="1:5" s="43" customFormat="1" ht="31.5" customHeight="1">
      <c r="A3" s="50">
        <v>2</v>
      </c>
      <c r="B3" s="51" t="s">
        <v>6</v>
      </c>
      <c r="C3" s="50" t="s">
        <v>7</v>
      </c>
      <c r="D3" s="52" t="s">
        <v>8</v>
      </c>
      <c r="E3" s="53">
        <f>'墙面翻新'!H13</f>
        <v>91417.40000000001</v>
      </c>
    </row>
    <row r="4" spans="1:5" ht="31.5" customHeight="1">
      <c r="A4" s="50">
        <v>3</v>
      </c>
      <c r="B4" s="54" t="s">
        <v>9</v>
      </c>
      <c r="C4" s="55" t="s">
        <v>10</v>
      </c>
      <c r="D4" s="56"/>
      <c r="E4" s="53">
        <f>'岗亭墙面写真'!G15</f>
        <v>20485.2</v>
      </c>
    </row>
    <row r="5" spans="1:5" ht="31.5" customHeight="1">
      <c r="A5" s="50">
        <v>4</v>
      </c>
      <c r="B5" s="54" t="s">
        <v>11</v>
      </c>
      <c r="C5" s="55" t="s">
        <v>12</v>
      </c>
      <c r="D5" s="57" t="s">
        <v>13</v>
      </c>
      <c r="E5" s="53">
        <f>'围墙'!I4</f>
        <v>24632.999999999996</v>
      </c>
    </row>
    <row r="6" spans="1:5" ht="31.5" customHeight="1">
      <c r="A6" s="50">
        <v>5</v>
      </c>
      <c r="B6" s="54" t="s">
        <v>14</v>
      </c>
      <c r="C6" s="55" t="s">
        <v>15</v>
      </c>
      <c r="D6" s="57"/>
      <c r="E6" s="53">
        <f>'网吧线路整理'!G7</f>
        <v>6140</v>
      </c>
    </row>
    <row r="7" spans="1:5" ht="31.5" customHeight="1">
      <c r="A7" s="50">
        <v>6</v>
      </c>
      <c r="B7" s="54" t="s">
        <v>16</v>
      </c>
      <c r="C7" s="55" t="s">
        <v>17</v>
      </c>
      <c r="D7" s="57"/>
      <c r="E7" s="53">
        <f>'所有外墙窗户、雨阳罩清洗'!H9</f>
        <v>3268.242</v>
      </c>
    </row>
    <row r="8" spans="1:5" ht="31.5" customHeight="1">
      <c r="A8" s="50">
        <v>7</v>
      </c>
      <c r="B8" s="54" t="s">
        <v>18</v>
      </c>
      <c r="C8" s="55" t="s">
        <v>19</v>
      </c>
      <c r="D8" s="57"/>
      <c r="E8" s="53">
        <f>'卫生间补漏'!G55</f>
        <v>19645.35</v>
      </c>
    </row>
    <row r="9" spans="1:5" s="43" customFormat="1" ht="31.5" customHeight="1">
      <c r="A9" s="46">
        <v>8</v>
      </c>
      <c r="B9" s="47" t="s">
        <v>20</v>
      </c>
      <c r="C9" s="58"/>
      <c r="D9" s="59"/>
      <c r="E9" s="60">
        <f>SUM(E3:E8)</f>
        <v>165589.192</v>
      </c>
    </row>
    <row r="10" spans="1:5" ht="87" customHeight="1">
      <c r="A10" s="14" t="s">
        <v>21</v>
      </c>
      <c r="B10" s="14"/>
      <c r="C10" s="14"/>
      <c r="D10" s="14"/>
      <c r="E10" s="14"/>
    </row>
  </sheetData>
  <sheetProtection/>
  <mergeCells count="2">
    <mergeCell ref="A1:E1"/>
    <mergeCell ref="A10:E10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130" zoomScaleNormal="130" zoomScaleSheetLayoutView="100" workbookViewId="0" topLeftCell="A1">
      <selection activeCell="J4" sqref="J4"/>
    </sheetView>
  </sheetViews>
  <sheetFormatPr defaultColWidth="9.00390625" defaultRowHeight="31.5" customHeight="1"/>
  <cols>
    <col min="1" max="1" width="6.125" style="36" customWidth="1"/>
    <col min="2" max="2" width="15.625" style="36" customWidth="1"/>
    <col min="3" max="3" width="28.25390625" style="36" customWidth="1"/>
    <col min="4" max="4" width="20.625" style="36" customWidth="1"/>
    <col min="5" max="5" width="6.75390625" style="36" customWidth="1"/>
    <col min="6" max="16384" width="9.00390625" style="36" customWidth="1"/>
  </cols>
  <sheetData>
    <row r="1" spans="1:5" ht="42.75" customHeight="1">
      <c r="A1" s="37" t="s">
        <v>22</v>
      </c>
      <c r="B1" s="38"/>
      <c r="C1" s="38"/>
      <c r="D1" s="38"/>
      <c r="E1" s="38"/>
    </row>
    <row r="2" spans="1:8" ht="34.5" customHeight="1">
      <c r="A2" s="5" t="s">
        <v>1</v>
      </c>
      <c r="B2" s="5" t="s">
        <v>23</v>
      </c>
      <c r="C2" s="5" t="s">
        <v>24</v>
      </c>
      <c r="D2" s="5" t="s">
        <v>25</v>
      </c>
      <c r="E2" s="5" t="s">
        <v>26</v>
      </c>
      <c r="F2" s="5" t="s">
        <v>27</v>
      </c>
      <c r="G2" s="6" t="s">
        <v>28</v>
      </c>
      <c r="H2" s="6" t="s">
        <v>29</v>
      </c>
    </row>
    <row r="3" spans="1:8" ht="36.75" customHeight="1">
      <c r="A3" s="5">
        <v>1</v>
      </c>
      <c r="B3" s="5" t="s">
        <v>30</v>
      </c>
      <c r="C3" s="39" t="s">
        <v>31</v>
      </c>
      <c r="D3" s="5" t="s">
        <v>32</v>
      </c>
      <c r="E3" s="5" t="s">
        <v>33</v>
      </c>
      <c r="F3" s="5">
        <v>185</v>
      </c>
      <c r="G3" s="5">
        <v>6.2</v>
      </c>
      <c r="H3" s="5">
        <f aca="true" t="shared" si="0" ref="H3:H12">F3*G3</f>
        <v>1147</v>
      </c>
    </row>
    <row r="4" spans="1:8" ht="39.75" customHeight="1">
      <c r="A4" s="5">
        <v>2</v>
      </c>
      <c r="B4" s="5" t="s">
        <v>34</v>
      </c>
      <c r="C4" s="40" t="s">
        <v>35</v>
      </c>
      <c r="D4" s="5" t="s">
        <v>32</v>
      </c>
      <c r="E4" s="41" t="s">
        <v>36</v>
      </c>
      <c r="F4" s="5">
        <v>1820</v>
      </c>
      <c r="G4" s="5">
        <v>18</v>
      </c>
      <c r="H4" s="5">
        <f t="shared" si="0"/>
        <v>32760</v>
      </c>
    </row>
    <row r="5" spans="1:8" ht="33.75" customHeight="1">
      <c r="A5" s="5">
        <v>3</v>
      </c>
      <c r="B5" s="5" t="s">
        <v>34</v>
      </c>
      <c r="C5" s="40" t="s">
        <v>35</v>
      </c>
      <c r="D5" s="5" t="s">
        <v>37</v>
      </c>
      <c r="E5" s="41" t="s">
        <v>36</v>
      </c>
      <c r="F5" s="42">
        <v>1478.2</v>
      </c>
      <c r="G5" s="5">
        <v>18</v>
      </c>
      <c r="H5" s="5">
        <f t="shared" si="0"/>
        <v>26607.600000000002</v>
      </c>
    </row>
    <row r="6" spans="1:8" ht="30.75" customHeight="1">
      <c r="A6" s="5">
        <v>4</v>
      </c>
      <c r="B6" s="5" t="s">
        <v>38</v>
      </c>
      <c r="C6" s="40" t="s">
        <v>35</v>
      </c>
      <c r="D6" s="41" t="s">
        <v>39</v>
      </c>
      <c r="E6" s="41" t="s">
        <v>33</v>
      </c>
      <c r="F6" s="5">
        <v>65</v>
      </c>
      <c r="G6" s="5">
        <v>57</v>
      </c>
      <c r="H6" s="5">
        <f t="shared" si="0"/>
        <v>3705</v>
      </c>
    </row>
    <row r="7" spans="1:8" ht="30.75" customHeight="1">
      <c r="A7" s="5">
        <v>5</v>
      </c>
      <c r="B7" s="5" t="s">
        <v>40</v>
      </c>
      <c r="C7" s="40" t="s">
        <v>35</v>
      </c>
      <c r="D7" s="41" t="s">
        <v>41</v>
      </c>
      <c r="E7" s="41" t="s">
        <v>36</v>
      </c>
      <c r="F7" s="5">
        <v>440</v>
      </c>
      <c r="G7" s="5">
        <v>18</v>
      </c>
      <c r="H7" s="5">
        <f t="shared" si="0"/>
        <v>7920</v>
      </c>
    </row>
    <row r="8" spans="1:8" ht="30.75" customHeight="1">
      <c r="A8" s="5">
        <v>6</v>
      </c>
      <c r="B8" s="5" t="s">
        <v>42</v>
      </c>
      <c r="C8" s="40" t="s">
        <v>35</v>
      </c>
      <c r="D8" s="41" t="s">
        <v>43</v>
      </c>
      <c r="E8" s="41" t="s">
        <v>33</v>
      </c>
      <c r="F8" s="5">
        <v>110</v>
      </c>
      <c r="G8" s="5">
        <v>18</v>
      </c>
      <c r="H8" s="5">
        <f t="shared" si="0"/>
        <v>1980</v>
      </c>
    </row>
    <row r="9" spans="1:8" ht="30.75" customHeight="1">
      <c r="A9" s="5">
        <v>7</v>
      </c>
      <c r="B9" s="5" t="s">
        <v>44</v>
      </c>
      <c r="C9" s="40" t="s">
        <v>45</v>
      </c>
      <c r="D9" s="5" t="s">
        <v>32</v>
      </c>
      <c r="E9" s="41" t="s">
        <v>33</v>
      </c>
      <c r="F9" s="5">
        <v>63</v>
      </c>
      <c r="G9" s="5">
        <v>15</v>
      </c>
      <c r="H9" s="5">
        <f t="shared" si="0"/>
        <v>945</v>
      </c>
    </row>
    <row r="10" spans="1:8" ht="30.75" customHeight="1">
      <c r="A10" s="5">
        <v>8</v>
      </c>
      <c r="B10" s="5" t="s">
        <v>46</v>
      </c>
      <c r="C10" s="5" t="s">
        <v>47</v>
      </c>
      <c r="D10" s="5" t="s">
        <v>48</v>
      </c>
      <c r="E10" s="41" t="s">
        <v>36</v>
      </c>
      <c r="F10" s="42">
        <v>3738.2</v>
      </c>
      <c r="G10" s="5">
        <v>4</v>
      </c>
      <c r="H10" s="5">
        <f t="shared" si="0"/>
        <v>14952.8</v>
      </c>
    </row>
    <row r="11" spans="1:8" ht="30.75" customHeight="1">
      <c r="A11" s="5">
        <v>9</v>
      </c>
      <c r="B11" s="5" t="s">
        <v>49</v>
      </c>
      <c r="C11" s="5" t="s">
        <v>50</v>
      </c>
      <c r="D11" s="5" t="s">
        <v>32</v>
      </c>
      <c r="E11" s="41" t="s">
        <v>51</v>
      </c>
      <c r="F11" s="5">
        <v>1</v>
      </c>
      <c r="G11" s="5">
        <v>600</v>
      </c>
      <c r="H11" s="5">
        <f t="shared" si="0"/>
        <v>600</v>
      </c>
    </row>
    <row r="12" spans="1:8" ht="30.75" customHeight="1">
      <c r="A12" s="5">
        <v>10</v>
      </c>
      <c r="B12" s="5" t="s">
        <v>52</v>
      </c>
      <c r="C12" s="5" t="s">
        <v>53</v>
      </c>
      <c r="D12" s="41"/>
      <c r="E12" s="41" t="s">
        <v>51</v>
      </c>
      <c r="F12" s="5">
        <v>1</v>
      </c>
      <c r="G12" s="5">
        <v>800</v>
      </c>
      <c r="H12" s="5">
        <f t="shared" si="0"/>
        <v>800</v>
      </c>
    </row>
    <row r="13" spans="1:8" ht="30.75" customHeight="1">
      <c r="A13" s="5">
        <v>11</v>
      </c>
      <c r="B13" s="5" t="s">
        <v>54</v>
      </c>
      <c r="C13" s="41" t="e">
        <f>#REF!</f>
        <v>#REF!</v>
      </c>
      <c r="D13" s="41"/>
      <c r="E13" s="41"/>
      <c r="F13" s="5"/>
      <c r="G13" s="5"/>
      <c r="H13" s="5">
        <f>SUM(H3:H12)</f>
        <v>91417.40000000001</v>
      </c>
    </row>
  </sheetData>
  <sheetProtection/>
  <mergeCells count="3">
    <mergeCell ref="A1:E1"/>
    <mergeCell ref="C13:E13"/>
    <mergeCell ref="A14:E14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J16" sqref="J16"/>
    </sheetView>
  </sheetViews>
  <sheetFormatPr defaultColWidth="9.00390625" defaultRowHeight="31.5" customHeight="1"/>
  <cols>
    <col min="1" max="1" width="5.25390625" style="0" customWidth="1"/>
    <col min="2" max="2" width="30.625" style="0" customWidth="1"/>
    <col min="4" max="4" width="26.625" style="0" customWidth="1"/>
    <col min="5" max="5" width="17.25390625" style="0" customWidth="1"/>
    <col min="7" max="7" width="10.50390625" style="0" customWidth="1"/>
  </cols>
  <sheetData>
    <row r="1" spans="1:4" ht="51.75" customHeight="1">
      <c r="A1" s="33" t="s">
        <v>55</v>
      </c>
      <c r="B1" s="34"/>
      <c r="C1" s="34"/>
      <c r="D1" s="34"/>
    </row>
    <row r="2" spans="1:7" ht="34.5" customHeight="1">
      <c r="A2" s="9" t="s">
        <v>1</v>
      </c>
      <c r="B2" s="9" t="s">
        <v>56</v>
      </c>
      <c r="C2" s="9" t="s">
        <v>26</v>
      </c>
      <c r="D2" s="9" t="s">
        <v>4</v>
      </c>
      <c r="E2" s="5" t="s">
        <v>27</v>
      </c>
      <c r="F2" s="6" t="s">
        <v>28</v>
      </c>
      <c r="G2" s="6" t="s">
        <v>29</v>
      </c>
    </row>
    <row r="3" spans="1:7" ht="25.5" customHeight="1">
      <c r="A3" s="9">
        <v>1</v>
      </c>
      <c r="B3" s="9" t="s">
        <v>57</v>
      </c>
      <c r="C3" s="9" t="s">
        <v>51</v>
      </c>
      <c r="D3" s="9" t="s">
        <v>58</v>
      </c>
      <c r="E3" s="5">
        <v>1</v>
      </c>
      <c r="F3" s="5">
        <v>300</v>
      </c>
      <c r="G3" s="5">
        <f>E3*F3</f>
        <v>300</v>
      </c>
    </row>
    <row r="4" spans="1:7" ht="25.5" customHeight="1">
      <c r="A4" s="9">
        <v>2</v>
      </c>
      <c r="B4" s="9" t="s">
        <v>59</v>
      </c>
      <c r="C4" s="9" t="s">
        <v>36</v>
      </c>
      <c r="D4" s="9" t="s">
        <v>58</v>
      </c>
      <c r="E4" s="5">
        <v>9.2</v>
      </c>
      <c r="F4" s="5">
        <v>131</v>
      </c>
      <c r="G4" s="5">
        <f aca="true" t="shared" si="0" ref="G4:G14">E4*F4</f>
        <v>1205.1999999999998</v>
      </c>
    </row>
    <row r="5" spans="1:7" ht="25.5" customHeight="1">
      <c r="A5" s="9">
        <v>3</v>
      </c>
      <c r="B5" s="9" t="s">
        <v>60</v>
      </c>
      <c r="C5" s="9" t="s">
        <v>61</v>
      </c>
      <c r="D5" s="9" t="s">
        <v>58</v>
      </c>
      <c r="E5" s="5">
        <v>2</v>
      </c>
      <c r="F5" s="5">
        <v>180</v>
      </c>
      <c r="G5" s="5">
        <f t="shared" si="0"/>
        <v>360</v>
      </c>
    </row>
    <row r="6" spans="1:7" ht="25.5" customHeight="1">
      <c r="A6" s="9">
        <v>1</v>
      </c>
      <c r="B6" s="9" t="s">
        <v>62</v>
      </c>
      <c r="C6" s="9" t="s">
        <v>36</v>
      </c>
      <c r="D6" s="12"/>
      <c r="E6" s="5">
        <v>45</v>
      </c>
      <c r="F6" s="5">
        <v>16</v>
      </c>
      <c r="G6" s="5">
        <f t="shared" si="0"/>
        <v>720</v>
      </c>
    </row>
    <row r="7" spans="1:7" ht="25.5" customHeight="1">
      <c r="A7" s="9">
        <v>2</v>
      </c>
      <c r="B7" s="9" t="s">
        <v>63</v>
      </c>
      <c r="C7" s="9" t="s">
        <v>33</v>
      </c>
      <c r="D7" s="12"/>
      <c r="E7" s="5">
        <v>145</v>
      </c>
      <c r="F7" s="5">
        <v>8</v>
      </c>
      <c r="G7" s="5">
        <f t="shared" si="0"/>
        <v>1160</v>
      </c>
    </row>
    <row r="8" spans="1:7" ht="25.5" customHeight="1">
      <c r="A8" s="9">
        <v>3</v>
      </c>
      <c r="B8" s="9" t="s">
        <v>64</v>
      </c>
      <c r="C8" s="9" t="s">
        <v>33</v>
      </c>
      <c r="D8" s="12"/>
      <c r="E8" s="5">
        <v>145</v>
      </c>
      <c r="F8" s="5">
        <v>8</v>
      </c>
      <c r="G8" s="5">
        <f t="shared" si="0"/>
        <v>1160</v>
      </c>
    </row>
    <row r="9" spans="1:7" ht="25.5" customHeight="1">
      <c r="A9" s="9">
        <v>4</v>
      </c>
      <c r="B9" s="9" t="s">
        <v>65</v>
      </c>
      <c r="C9" s="9" t="s">
        <v>66</v>
      </c>
      <c r="D9" s="12"/>
      <c r="E9" s="5">
        <v>13</v>
      </c>
      <c r="F9" s="5">
        <v>35</v>
      </c>
      <c r="G9" s="5">
        <f t="shared" si="0"/>
        <v>455</v>
      </c>
    </row>
    <row r="10" spans="1:7" ht="25.5" customHeight="1">
      <c r="A10" s="9">
        <v>5</v>
      </c>
      <c r="B10" s="9" t="s">
        <v>67</v>
      </c>
      <c r="C10" s="9" t="s">
        <v>66</v>
      </c>
      <c r="D10" s="12"/>
      <c r="E10" s="5">
        <v>13</v>
      </c>
      <c r="F10" s="5">
        <v>65</v>
      </c>
      <c r="G10" s="5">
        <f t="shared" si="0"/>
        <v>845</v>
      </c>
    </row>
    <row r="11" spans="1:7" ht="25.5" customHeight="1">
      <c r="A11" s="9">
        <v>6</v>
      </c>
      <c r="B11" s="9" t="s">
        <v>68</v>
      </c>
      <c r="C11" s="9" t="s">
        <v>66</v>
      </c>
      <c r="D11" s="12"/>
      <c r="E11" s="5">
        <v>3</v>
      </c>
      <c r="F11" s="5">
        <v>2200</v>
      </c>
      <c r="G11" s="5">
        <f t="shared" si="0"/>
        <v>6600</v>
      </c>
    </row>
    <row r="12" spans="1:7" ht="25.5" customHeight="1">
      <c r="A12" s="9">
        <v>7</v>
      </c>
      <c r="B12" s="9" t="s">
        <v>69</v>
      </c>
      <c r="C12" s="9" t="s">
        <v>70</v>
      </c>
      <c r="D12" s="12"/>
      <c r="E12" s="5">
        <v>3</v>
      </c>
      <c r="F12" s="19">
        <v>1500</v>
      </c>
      <c r="G12" s="5">
        <f t="shared" si="0"/>
        <v>4500</v>
      </c>
    </row>
    <row r="13" spans="1:7" ht="25.5" customHeight="1">
      <c r="A13" s="9">
        <v>8</v>
      </c>
      <c r="B13" s="9" t="s">
        <v>71</v>
      </c>
      <c r="C13" s="9" t="s">
        <v>70</v>
      </c>
      <c r="D13" s="12"/>
      <c r="E13" s="5">
        <v>3</v>
      </c>
      <c r="F13" s="19">
        <v>960</v>
      </c>
      <c r="G13" s="19">
        <f t="shared" si="0"/>
        <v>2880</v>
      </c>
    </row>
    <row r="14" spans="1:7" ht="25.5" customHeight="1">
      <c r="A14" s="9">
        <v>9</v>
      </c>
      <c r="B14" s="9" t="s">
        <v>52</v>
      </c>
      <c r="C14" s="9" t="s">
        <v>51</v>
      </c>
      <c r="D14" s="12"/>
      <c r="E14" s="5">
        <v>1</v>
      </c>
      <c r="F14" s="5">
        <v>300</v>
      </c>
      <c r="G14" s="19">
        <f t="shared" si="0"/>
        <v>300</v>
      </c>
    </row>
    <row r="15" spans="1:7" ht="25.5" customHeight="1">
      <c r="A15" s="9">
        <v>10</v>
      </c>
      <c r="B15" s="9" t="s">
        <v>72</v>
      </c>
      <c r="C15" s="35"/>
      <c r="D15" s="12"/>
      <c r="E15" s="5"/>
      <c r="F15" s="5"/>
      <c r="G15" s="19">
        <f>SUM(G3:G14)</f>
        <v>20485.2</v>
      </c>
    </row>
    <row r="16" spans="1:4" ht="31.5" customHeight="1">
      <c r="A16" s="1"/>
      <c r="B16" s="1"/>
      <c r="C16" s="1"/>
      <c r="D16" s="1"/>
    </row>
  </sheetData>
  <sheetProtection/>
  <mergeCells count="2">
    <mergeCell ref="A1:D1"/>
    <mergeCell ref="A16:D16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="115" zoomScaleNormal="115" zoomScaleSheetLayoutView="100" workbookViewId="0" topLeftCell="A1">
      <selection activeCell="M10" sqref="M10"/>
    </sheetView>
  </sheetViews>
  <sheetFormatPr defaultColWidth="9.00390625" defaultRowHeight="14.25"/>
  <cols>
    <col min="1" max="1" width="9.00390625" style="22" customWidth="1"/>
    <col min="2" max="2" width="25.00390625" style="22" customWidth="1"/>
    <col min="3" max="3" width="28.75390625" style="22" customWidth="1"/>
    <col min="4" max="4" width="14.25390625" style="22" customWidth="1"/>
    <col min="5" max="6" width="9.00390625" style="22" customWidth="1"/>
    <col min="7" max="7" width="9.00390625" style="23" customWidth="1"/>
    <col min="8" max="27" width="9.00390625" style="22" customWidth="1"/>
    <col min="28" max="251" width="31.875" style="22" bestFit="1" customWidth="1"/>
    <col min="252" max="16384" width="9.00390625" style="22" customWidth="1"/>
  </cols>
  <sheetData>
    <row r="1" spans="1:7" s="22" customFormat="1" ht="42" customHeight="1">
      <c r="A1" s="24" t="s">
        <v>12</v>
      </c>
      <c r="B1" s="24"/>
      <c r="C1" s="24"/>
      <c r="D1" s="24"/>
      <c r="E1" s="24"/>
      <c r="F1" s="24"/>
      <c r="G1" s="23"/>
    </row>
    <row r="2" spans="1:9" s="22" customFormat="1" ht="34.5" customHeight="1">
      <c r="A2" s="25" t="s">
        <v>1</v>
      </c>
      <c r="B2" s="25" t="s">
        <v>73</v>
      </c>
      <c r="C2" s="26" t="s">
        <v>74</v>
      </c>
      <c r="D2" s="25" t="s">
        <v>75</v>
      </c>
      <c r="E2" s="25" t="s">
        <v>26</v>
      </c>
      <c r="F2" s="25" t="s">
        <v>76</v>
      </c>
      <c r="G2" s="5" t="s">
        <v>27</v>
      </c>
      <c r="H2" s="6" t="s">
        <v>28</v>
      </c>
      <c r="I2" s="6" t="s">
        <v>29</v>
      </c>
    </row>
    <row r="3" spans="1:9" s="22" customFormat="1" ht="36.75" customHeight="1">
      <c r="A3" s="25">
        <v>1</v>
      </c>
      <c r="B3" s="25" t="s">
        <v>77</v>
      </c>
      <c r="C3" s="27" t="s">
        <v>78</v>
      </c>
      <c r="D3" s="28" t="s">
        <v>79</v>
      </c>
      <c r="E3" s="28" t="s">
        <v>36</v>
      </c>
      <c r="F3" s="28">
        <f>6.3*20*2.3</f>
        <v>289.79999999999995</v>
      </c>
      <c r="G3" s="5">
        <f>F3</f>
        <v>289.79999999999995</v>
      </c>
      <c r="H3" s="5">
        <v>85</v>
      </c>
      <c r="I3" s="5">
        <f>G3*H3</f>
        <v>24632.999999999996</v>
      </c>
    </row>
    <row r="4" spans="1:9" s="22" customFormat="1" ht="33.75" customHeight="1">
      <c r="A4" s="29" t="s">
        <v>72</v>
      </c>
      <c r="B4" s="29"/>
      <c r="C4" s="30"/>
      <c r="D4" s="31"/>
      <c r="E4" s="31"/>
      <c r="F4" s="31"/>
      <c r="G4" s="5"/>
      <c r="H4" s="5"/>
      <c r="I4" s="5">
        <f>SUM(I3)</f>
        <v>24632.999999999996</v>
      </c>
    </row>
    <row r="5" spans="1:6" ht="13.5">
      <c r="A5" s="32" t="s">
        <v>80</v>
      </c>
      <c r="B5" s="32"/>
      <c r="C5" s="32"/>
      <c r="D5" s="32"/>
      <c r="E5" s="32"/>
      <c r="F5" s="32"/>
    </row>
  </sheetData>
  <sheetProtection/>
  <mergeCells count="4">
    <mergeCell ref="A1:F1"/>
    <mergeCell ref="A4:B4"/>
    <mergeCell ref="C4:F4"/>
    <mergeCell ref="A5:F5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B8" sqref="B8"/>
    </sheetView>
  </sheetViews>
  <sheetFormatPr defaultColWidth="9.00390625" defaultRowHeight="31.5" customHeight="1"/>
  <cols>
    <col min="1" max="1" width="6.25390625" style="0" customWidth="1"/>
    <col min="2" max="2" width="31.625" style="0" customWidth="1"/>
    <col min="4" max="4" width="13.875" style="0" customWidth="1"/>
  </cols>
  <sheetData>
    <row r="1" spans="1:4" ht="31.5" customHeight="1">
      <c r="A1" s="20" t="s">
        <v>81</v>
      </c>
      <c r="B1" s="21"/>
      <c r="C1" s="21"/>
      <c r="D1" s="21"/>
    </row>
    <row r="2" spans="1:7" ht="34.5" customHeight="1">
      <c r="A2" s="9" t="s">
        <v>1</v>
      </c>
      <c r="B2" s="9" t="s">
        <v>73</v>
      </c>
      <c r="C2" s="9" t="s">
        <v>76</v>
      </c>
      <c r="D2" s="9" t="s">
        <v>26</v>
      </c>
      <c r="E2" s="5" t="s">
        <v>27</v>
      </c>
      <c r="F2" s="6" t="s">
        <v>28</v>
      </c>
      <c r="G2" s="6" t="s">
        <v>29</v>
      </c>
    </row>
    <row r="3" spans="1:7" ht="31.5" customHeight="1">
      <c r="A3" s="9">
        <v>1</v>
      </c>
      <c r="B3" s="9" t="s">
        <v>82</v>
      </c>
      <c r="C3" s="9">
        <v>60</v>
      </c>
      <c r="D3" s="9" t="s">
        <v>83</v>
      </c>
      <c r="E3" s="5">
        <f>C3</f>
        <v>60</v>
      </c>
      <c r="F3" s="5">
        <v>29</v>
      </c>
      <c r="G3" s="5">
        <f>E3*F3</f>
        <v>1740</v>
      </c>
    </row>
    <row r="4" spans="1:7" ht="31.5" customHeight="1">
      <c r="A4" s="9">
        <v>2</v>
      </c>
      <c r="B4" s="9" t="s">
        <v>84</v>
      </c>
      <c r="C4" s="9">
        <v>8</v>
      </c>
      <c r="D4" s="9" t="s">
        <v>85</v>
      </c>
      <c r="E4" s="5">
        <f>C4</f>
        <v>8</v>
      </c>
      <c r="F4" s="5">
        <v>300</v>
      </c>
      <c r="G4" s="5">
        <f>E4*F4</f>
        <v>2400</v>
      </c>
    </row>
    <row r="5" spans="1:7" ht="31.5" customHeight="1">
      <c r="A5" s="9">
        <v>3</v>
      </c>
      <c r="B5" s="9" t="s">
        <v>86</v>
      </c>
      <c r="C5" s="9">
        <v>4</v>
      </c>
      <c r="D5" s="9" t="s">
        <v>51</v>
      </c>
      <c r="E5" s="5">
        <f>C5</f>
        <v>4</v>
      </c>
      <c r="F5" s="5">
        <v>200</v>
      </c>
      <c r="G5" s="5">
        <f>E5*F5</f>
        <v>800</v>
      </c>
    </row>
    <row r="6" spans="1:7" ht="31.5" customHeight="1">
      <c r="A6" s="9">
        <v>4</v>
      </c>
      <c r="B6" s="9" t="s">
        <v>87</v>
      </c>
      <c r="C6" s="9">
        <v>15</v>
      </c>
      <c r="D6" s="9" t="s">
        <v>33</v>
      </c>
      <c r="E6" s="5">
        <f>C6</f>
        <v>15</v>
      </c>
      <c r="F6" s="5">
        <v>80</v>
      </c>
      <c r="G6" s="5">
        <f>E6*F6</f>
        <v>1200</v>
      </c>
    </row>
    <row r="7" spans="1:7" ht="31.5" customHeight="1">
      <c r="A7" s="9">
        <v>7</v>
      </c>
      <c r="B7" s="9"/>
      <c r="C7" s="9"/>
      <c r="D7" s="9"/>
      <c r="E7" s="5"/>
      <c r="F7" s="5"/>
      <c r="G7" s="5">
        <f>SUM(G3:G6)</f>
        <v>6140</v>
      </c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E14" sqref="E14"/>
    </sheetView>
  </sheetViews>
  <sheetFormatPr defaultColWidth="9.00390625" defaultRowHeight="33" customHeight="1"/>
  <cols>
    <col min="1" max="1" width="5.75390625" style="1" customWidth="1"/>
    <col min="2" max="2" width="28.875" style="1" customWidth="1"/>
    <col min="3" max="3" width="28.50390625" style="1" customWidth="1"/>
    <col min="4" max="6" width="9.00390625" style="1" customWidth="1"/>
    <col min="7" max="8" width="9.375" style="1" bestFit="1" customWidth="1"/>
    <col min="9" max="16384" width="9.00390625" style="1" customWidth="1"/>
  </cols>
  <sheetData>
    <row r="1" ht="33" customHeight="1">
      <c r="A1" s="1" t="s">
        <v>88</v>
      </c>
    </row>
    <row r="2" spans="1:8" ht="34.5" customHeight="1">
      <c r="A2" s="9" t="s">
        <v>1</v>
      </c>
      <c r="B2" s="9" t="s">
        <v>89</v>
      </c>
      <c r="C2" s="9" t="s">
        <v>90</v>
      </c>
      <c r="D2" s="9" t="s">
        <v>76</v>
      </c>
      <c r="E2" s="9" t="s">
        <v>26</v>
      </c>
      <c r="F2" s="5" t="s">
        <v>27</v>
      </c>
      <c r="G2" s="6" t="s">
        <v>28</v>
      </c>
      <c r="H2" s="6" t="s">
        <v>29</v>
      </c>
    </row>
    <row r="3" spans="1:8" ht="24" customHeight="1">
      <c r="A3" s="9">
        <v>1</v>
      </c>
      <c r="B3" s="9" t="s">
        <v>91</v>
      </c>
      <c r="C3" s="9" t="s">
        <v>92</v>
      </c>
      <c r="D3" s="9">
        <v>1</v>
      </c>
      <c r="E3" s="9" t="s">
        <v>51</v>
      </c>
      <c r="F3" s="5">
        <f aca="true" t="shared" si="0" ref="F3:F8">D3</f>
        <v>1</v>
      </c>
      <c r="G3" s="19">
        <v>1072</v>
      </c>
      <c r="H3" s="19">
        <f>245.92*4.36</f>
        <v>1072.2112</v>
      </c>
    </row>
    <row r="4" spans="1:8" ht="24" customHeight="1">
      <c r="A4" s="9">
        <v>2</v>
      </c>
      <c r="B4" s="9" t="s">
        <v>93</v>
      </c>
      <c r="C4" s="9" t="s">
        <v>92</v>
      </c>
      <c r="D4" s="9">
        <v>1</v>
      </c>
      <c r="E4" s="9" t="s">
        <v>51</v>
      </c>
      <c r="F4" s="5">
        <f t="shared" si="0"/>
        <v>1</v>
      </c>
      <c r="G4" s="19">
        <f aca="true" t="shared" si="1" ref="G3:G7">H4/F4</f>
        <v>149.76600000000002</v>
      </c>
      <c r="H4" s="9">
        <f>34.35*4.36</f>
        <v>149.76600000000002</v>
      </c>
    </row>
    <row r="5" spans="1:8" ht="24" customHeight="1">
      <c r="A5" s="9">
        <v>3</v>
      </c>
      <c r="B5" s="9" t="s">
        <v>94</v>
      </c>
      <c r="C5" s="9" t="s">
        <v>95</v>
      </c>
      <c r="D5" s="9">
        <v>3</v>
      </c>
      <c r="E5" s="9" t="s">
        <v>66</v>
      </c>
      <c r="F5" s="5">
        <f t="shared" si="0"/>
        <v>3</v>
      </c>
      <c r="G5" s="19">
        <f t="shared" si="1"/>
        <v>188.46826666666666</v>
      </c>
      <c r="H5" s="9">
        <f>129.68*4.36</f>
        <v>565.4048</v>
      </c>
    </row>
    <row r="6" spans="1:8" ht="24" customHeight="1">
      <c r="A6" s="9">
        <v>4</v>
      </c>
      <c r="B6" s="9" t="s">
        <v>93</v>
      </c>
      <c r="C6" s="9" t="s">
        <v>96</v>
      </c>
      <c r="D6" s="9">
        <v>2</v>
      </c>
      <c r="E6" s="9" t="s">
        <v>66</v>
      </c>
      <c r="F6" s="5">
        <f t="shared" si="0"/>
        <v>2</v>
      </c>
      <c r="G6" s="19">
        <f t="shared" si="1"/>
        <v>237.75080000000003</v>
      </c>
      <c r="H6" s="9">
        <f>109.06*4.36</f>
        <v>475.50160000000005</v>
      </c>
    </row>
    <row r="7" spans="1:8" ht="24" customHeight="1">
      <c r="A7" s="9">
        <v>5</v>
      </c>
      <c r="B7" s="9" t="s">
        <v>97</v>
      </c>
      <c r="C7" s="9" t="s">
        <v>98</v>
      </c>
      <c r="D7" s="9">
        <v>5</v>
      </c>
      <c r="E7" s="9" t="s">
        <v>61</v>
      </c>
      <c r="F7" s="5">
        <f t="shared" si="0"/>
        <v>5</v>
      </c>
      <c r="G7" s="19">
        <v>90</v>
      </c>
      <c r="H7" s="9">
        <f>104.44*4.36</f>
        <v>455.3584</v>
      </c>
    </row>
    <row r="8" spans="1:8" ht="24" customHeight="1">
      <c r="A8" s="9">
        <v>6</v>
      </c>
      <c r="B8" s="9" t="s">
        <v>99</v>
      </c>
      <c r="C8" s="9" t="s">
        <v>100</v>
      </c>
      <c r="D8" s="9">
        <v>22</v>
      </c>
      <c r="E8" s="9" t="s">
        <v>66</v>
      </c>
      <c r="F8" s="5">
        <f t="shared" si="0"/>
        <v>22</v>
      </c>
      <c r="G8" s="19">
        <v>25</v>
      </c>
      <c r="H8" s="19">
        <f>F8*G8</f>
        <v>550</v>
      </c>
    </row>
    <row r="9" spans="1:8" ht="24" customHeight="1">
      <c r="A9" s="9">
        <v>7</v>
      </c>
      <c r="B9" s="9" t="s">
        <v>72</v>
      </c>
      <c r="C9" s="16"/>
      <c r="D9" s="17"/>
      <c r="E9" s="17"/>
      <c r="F9" s="9"/>
      <c r="G9" s="9"/>
      <c r="H9" s="9">
        <f>SUM(H3:H8)</f>
        <v>3268.242</v>
      </c>
    </row>
    <row r="10" ht="18" customHeight="1"/>
  </sheetData>
  <sheetProtection/>
  <mergeCells count="2">
    <mergeCell ref="A1:E1"/>
    <mergeCell ref="C9:E9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6">
      <selection activeCell="L13" sqref="L13"/>
    </sheetView>
  </sheetViews>
  <sheetFormatPr defaultColWidth="9.00390625" defaultRowHeight="25.5" customHeight="1"/>
  <cols>
    <col min="1" max="1" width="4.375" style="2" customWidth="1"/>
    <col min="2" max="2" width="38.875" style="2" customWidth="1"/>
    <col min="3" max="4" width="9.00390625" style="2" customWidth="1"/>
    <col min="6" max="6" width="8.625" style="1" customWidth="1"/>
    <col min="7" max="7" width="12.625" style="0" customWidth="1"/>
  </cols>
  <sheetData>
    <row r="1" spans="1:7" ht="36.75" customHeight="1">
      <c r="A1" s="3" t="s">
        <v>101</v>
      </c>
      <c r="B1" s="3"/>
      <c r="C1" s="3"/>
      <c r="D1" s="3"/>
      <c r="E1" s="3"/>
      <c r="F1" s="3"/>
      <c r="G1" s="3"/>
    </row>
    <row r="2" spans="1:7" s="1" customFormat="1" ht="34.5" customHeight="1">
      <c r="A2" s="4" t="s">
        <v>1</v>
      </c>
      <c r="B2" s="4" t="s">
        <v>73</v>
      </c>
      <c r="C2" s="4" t="s">
        <v>76</v>
      </c>
      <c r="D2" s="4" t="s">
        <v>26</v>
      </c>
      <c r="E2" s="5" t="s">
        <v>27</v>
      </c>
      <c r="F2" s="6" t="s">
        <v>28</v>
      </c>
      <c r="G2" s="6" t="s">
        <v>29</v>
      </c>
    </row>
    <row r="3" spans="1:7" s="1" customFormat="1" ht="21" customHeight="1">
      <c r="A3" s="4" t="s">
        <v>102</v>
      </c>
      <c r="B3" s="7" t="s">
        <v>103</v>
      </c>
      <c r="C3" s="8"/>
      <c r="D3" s="8"/>
      <c r="E3" s="9"/>
      <c r="F3" s="9"/>
      <c r="G3" s="10">
        <f>SUM(G4:G15)</f>
        <v>2174.8</v>
      </c>
    </row>
    <row r="4" spans="1:7" ht="21" customHeight="1">
      <c r="A4" s="4">
        <v>1</v>
      </c>
      <c r="B4" s="4" t="s">
        <v>104</v>
      </c>
      <c r="C4" s="4">
        <v>3</v>
      </c>
      <c r="D4" s="4" t="s">
        <v>33</v>
      </c>
      <c r="E4" s="5">
        <f aca="true" t="shared" si="0" ref="E4:E15">C4</f>
        <v>3</v>
      </c>
      <c r="F4" s="5">
        <v>36</v>
      </c>
      <c r="G4" s="5">
        <f>E4*F4</f>
        <v>108</v>
      </c>
    </row>
    <row r="5" spans="1:7" ht="21" customHeight="1">
      <c r="A5" s="4">
        <v>2</v>
      </c>
      <c r="B5" s="4" t="s">
        <v>105</v>
      </c>
      <c r="C5" s="4">
        <v>3</v>
      </c>
      <c r="D5" s="4" t="s">
        <v>33</v>
      </c>
      <c r="E5" s="5">
        <f t="shared" si="0"/>
        <v>3</v>
      </c>
      <c r="F5" s="4">
        <v>41</v>
      </c>
      <c r="G5" s="5">
        <f aca="true" t="shared" si="1" ref="G5:G15">E5*F5</f>
        <v>123</v>
      </c>
    </row>
    <row r="6" spans="1:7" ht="21" customHeight="1">
      <c r="A6" s="4">
        <v>3</v>
      </c>
      <c r="B6" s="4" t="s">
        <v>106</v>
      </c>
      <c r="C6" s="4">
        <v>3</v>
      </c>
      <c r="D6" s="4" t="s">
        <v>33</v>
      </c>
      <c r="E6" s="5">
        <f t="shared" si="0"/>
        <v>3</v>
      </c>
      <c r="F6" s="4">
        <v>107</v>
      </c>
      <c r="G6" s="5">
        <f t="shared" si="1"/>
        <v>321</v>
      </c>
    </row>
    <row r="7" spans="1:7" ht="21" customHeight="1">
      <c r="A7" s="4">
        <v>4</v>
      </c>
      <c r="B7" s="4" t="s">
        <v>107</v>
      </c>
      <c r="C7" s="4">
        <v>2</v>
      </c>
      <c r="D7" s="4" t="s">
        <v>33</v>
      </c>
      <c r="E7" s="5">
        <f t="shared" si="0"/>
        <v>2</v>
      </c>
      <c r="F7" s="4">
        <v>299</v>
      </c>
      <c r="G7" s="5">
        <f t="shared" si="1"/>
        <v>598</v>
      </c>
    </row>
    <row r="8" spans="1:7" ht="21" customHeight="1">
      <c r="A8" s="4">
        <v>5</v>
      </c>
      <c r="B8" s="4" t="s">
        <v>108</v>
      </c>
      <c r="C8" s="4">
        <v>3</v>
      </c>
      <c r="D8" s="4" t="s">
        <v>33</v>
      </c>
      <c r="E8" s="5">
        <f t="shared" si="0"/>
        <v>3</v>
      </c>
      <c r="F8" s="11">
        <v>94</v>
      </c>
      <c r="G8" s="11">
        <f t="shared" si="1"/>
        <v>282</v>
      </c>
    </row>
    <row r="9" spans="1:7" ht="21" customHeight="1">
      <c r="A9" s="4">
        <v>6</v>
      </c>
      <c r="B9" s="4" t="s">
        <v>109</v>
      </c>
      <c r="C9" s="4">
        <v>6</v>
      </c>
      <c r="D9" s="4" t="s">
        <v>33</v>
      </c>
      <c r="E9" s="5">
        <f t="shared" si="0"/>
        <v>6</v>
      </c>
      <c r="F9" s="4">
        <v>26</v>
      </c>
      <c r="G9" s="5">
        <f t="shared" si="1"/>
        <v>156</v>
      </c>
    </row>
    <row r="10" spans="1:7" ht="21" customHeight="1">
      <c r="A10" s="4">
        <v>7</v>
      </c>
      <c r="B10" s="4" t="s">
        <v>110</v>
      </c>
      <c r="C10" s="4">
        <v>8</v>
      </c>
      <c r="D10" s="4" t="s">
        <v>66</v>
      </c>
      <c r="E10" s="5">
        <f t="shared" si="0"/>
        <v>8</v>
      </c>
      <c r="F10" s="4">
        <v>1.85</v>
      </c>
      <c r="G10" s="5">
        <f t="shared" si="1"/>
        <v>14.8</v>
      </c>
    </row>
    <row r="11" spans="1:7" ht="21" customHeight="1">
      <c r="A11" s="4">
        <v>8</v>
      </c>
      <c r="B11" s="4" t="s">
        <v>111</v>
      </c>
      <c r="C11" s="4">
        <v>6</v>
      </c>
      <c r="D11" s="4" t="s">
        <v>33</v>
      </c>
      <c r="E11" s="5">
        <f t="shared" si="0"/>
        <v>6</v>
      </c>
      <c r="F11" s="4">
        <v>17</v>
      </c>
      <c r="G11" s="5">
        <f t="shared" si="1"/>
        <v>102</v>
      </c>
    </row>
    <row r="12" spans="1:7" ht="21" customHeight="1">
      <c r="A12" s="4">
        <v>9</v>
      </c>
      <c r="B12" s="4" t="s">
        <v>112</v>
      </c>
      <c r="C12" s="4">
        <v>1</v>
      </c>
      <c r="D12" s="4" t="s">
        <v>66</v>
      </c>
      <c r="E12" s="5">
        <f t="shared" si="0"/>
        <v>1</v>
      </c>
      <c r="F12" s="4">
        <v>120</v>
      </c>
      <c r="G12" s="5">
        <f t="shared" si="1"/>
        <v>120</v>
      </c>
    </row>
    <row r="13" spans="1:7" ht="21" customHeight="1">
      <c r="A13" s="4">
        <v>10</v>
      </c>
      <c r="B13" s="4" t="s">
        <v>113</v>
      </c>
      <c r="C13" s="4">
        <v>1</v>
      </c>
      <c r="D13" s="4" t="s">
        <v>114</v>
      </c>
      <c r="E13" s="5">
        <f t="shared" si="0"/>
        <v>1</v>
      </c>
      <c r="F13" s="4">
        <v>150</v>
      </c>
      <c r="G13" s="5">
        <f t="shared" si="1"/>
        <v>150</v>
      </c>
    </row>
    <row r="14" spans="1:7" ht="21" customHeight="1">
      <c r="A14" s="4">
        <v>11</v>
      </c>
      <c r="B14" s="4" t="s">
        <v>115</v>
      </c>
      <c r="C14" s="4">
        <v>1</v>
      </c>
      <c r="D14" s="4" t="s">
        <v>51</v>
      </c>
      <c r="E14" s="5">
        <f t="shared" si="0"/>
        <v>1</v>
      </c>
      <c r="F14" s="4">
        <v>0</v>
      </c>
      <c r="G14" s="5">
        <f t="shared" si="1"/>
        <v>0</v>
      </c>
    </row>
    <row r="15" spans="1:7" ht="21" customHeight="1">
      <c r="A15" s="4">
        <v>12</v>
      </c>
      <c r="B15" s="4" t="s">
        <v>116</v>
      </c>
      <c r="C15" s="4">
        <v>1</v>
      </c>
      <c r="D15" s="4" t="s">
        <v>51</v>
      </c>
      <c r="E15" s="5">
        <f t="shared" si="0"/>
        <v>1</v>
      </c>
      <c r="F15" s="4">
        <v>200</v>
      </c>
      <c r="G15" s="5">
        <f t="shared" si="1"/>
        <v>200</v>
      </c>
    </row>
    <row r="16" spans="1:7" ht="21" customHeight="1">
      <c r="A16" s="4" t="s">
        <v>117</v>
      </c>
      <c r="B16" s="5" t="s">
        <v>118</v>
      </c>
      <c r="C16" s="5"/>
      <c r="D16" s="5"/>
      <c r="E16" s="12"/>
      <c r="F16" s="9"/>
      <c r="G16" s="10">
        <f>SUM(G17:G20)</f>
        <v>3195.75</v>
      </c>
    </row>
    <row r="17" spans="1:7" ht="21" customHeight="1">
      <c r="A17" s="4">
        <v>1</v>
      </c>
      <c r="B17" s="5" t="s">
        <v>119</v>
      </c>
      <c r="C17" s="4">
        <v>3</v>
      </c>
      <c r="D17" s="4" t="s">
        <v>33</v>
      </c>
      <c r="E17" s="4">
        <f aca="true" t="shared" si="2" ref="E17:E20">C17</f>
        <v>3</v>
      </c>
      <c r="F17" s="4">
        <v>85</v>
      </c>
      <c r="G17" s="5">
        <f aca="true" t="shared" si="3" ref="G17:G20">E17*F17</f>
        <v>255</v>
      </c>
    </row>
    <row r="18" spans="1:7" ht="21" customHeight="1">
      <c r="A18" s="4">
        <v>2</v>
      </c>
      <c r="B18" s="5" t="s">
        <v>120</v>
      </c>
      <c r="C18" s="4">
        <v>5</v>
      </c>
      <c r="D18" s="4" t="s">
        <v>66</v>
      </c>
      <c r="E18" s="4">
        <f t="shared" si="2"/>
        <v>5</v>
      </c>
      <c r="F18" s="4">
        <v>1.85</v>
      </c>
      <c r="G18" s="5">
        <f t="shared" si="3"/>
        <v>9.25</v>
      </c>
    </row>
    <row r="19" spans="1:7" ht="21" customHeight="1">
      <c r="A19" s="4">
        <v>3</v>
      </c>
      <c r="B19" s="5" t="s">
        <v>121</v>
      </c>
      <c r="C19" s="4">
        <v>3</v>
      </c>
      <c r="D19" s="4" t="s">
        <v>66</v>
      </c>
      <c r="E19" s="4">
        <f t="shared" si="2"/>
        <v>3</v>
      </c>
      <c r="F19" s="4">
        <v>130</v>
      </c>
      <c r="G19" s="5">
        <f t="shared" si="3"/>
        <v>390</v>
      </c>
    </row>
    <row r="20" spans="1:7" ht="21" customHeight="1">
      <c r="A20" s="4">
        <v>4</v>
      </c>
      <c r="B20" s="5" t="s">
        <v>122</v>
      </c>
      <c r="C20" s="4">
        <v>8.5</v>
      </c>
      <c r="D20" s="4" t="s">
        <v>33</v>
      </c>
      <c r="E20" s="4">
        <f t="shared" si="2"/>
        <v>8.5</v>
      </c>
      <c r="F20" s="4">
        <v>299</v>
      </c>
      <c r="G20" s="5">
        <f t="shared" si="3"/>
        <v>2541.5</v>
      </c>
    </row>
    <row r="21" spans="1:7" ht="21" customHeight="1">
      <c r="A21" s="13" t="s">
        <v>123</v>
      </c>
      <c r="B21" s="14" t="s">
        <v>124</v>
      </c>
      <c r="C21" s="14"/>
      <c r="D21" s="14"/>
      <c r="E21" s="12"/>
      <c r="F21" s="9"/>
      <c r="G21" s="10">
        <f>SUM(G22:G54)</f>
        <v>14274.8</v>
      </c>
    </row>
    <row r="22" spans="1:7" ht="21" customHeight="1">
      <c r="A22" s="9">
        <v>1</v>
      </c>
      <c r="B22" s="5" t="s">
        <v>125</v>
      </c>
      <c r="C22" s="9">
        <v>2</v>
      </c>
      <c r="D22" s="15" t="s">
        <v>61</v>
      </c>
      <c r="E22" s="4">
        <f aca="true" t="shared" si="4" ref="E22:E54">C22</f>
        <v>2</v>
      </c>
      <c r="F22" s="9">
        <v>280</v>
      </c>
      <c r="G22" s="5">
        <f aca="true" t="shared" si="5" ref="G22:G54">E22*F22</f>
        <v>560</v>
      </c>
    </row>
    <row r="23" spans="1:7" ht="21" customHeight="1">
      <c r="A23" s="9">
        <v>2</v>
      </c>
      <c r="B23" s="5" t="s">
        <v>126</v>
      </c>
      <c r="C23" s="9">
        <v>55</v>
      </c>
      <c r="D23" s="15" t="s">
        <v>127</v>
      </c>
      <c r="E23" s="4">
        <f t="shared" si="4"/>
        <v>55</v>
      </c>
      <c r="F23" s="9">
        <v>5</v>
      </c>
      <c r="G23" s="5">
        <f t="shared" si="5"/>
        <v>275</v>
      </c>
    </row>
    <row r="24" spans="1:7" ht="21" customHeight="1">
      <c r="A24" s="9">
        <v>3</v>
      </c>
      <c r="B24" s="5" t="s">
        <v>128</v>
      </c>
      <c r="C24" s="9">
        <v>1</v>
      </c>
      <c r="D24" s="15" t="s">
        <v>61</v>
      </c>
      <c r="E24" s="4">
        <f t="shared" si="4"/>
        <v>1</v>
      </c>
      <c r="F24" s="9">
        <v>520</v>
      </c>
      <c r="G24" s="5">
        <f t="shared" si="5"/>
        <v>520</v>
      </c>
    </row>
    <row r="25" spans="1:7" ht="21" customHeight="1">
      <c r="A25" s="9">
        <v>4</v>
      </c>
      <c r="B25" s="5" t="s">
        <v>129</v>
      </c>
      <c r="C25" s="9">
        <v>25</v>
      </c>
      <c r="D25" s="15" t="s">
        <v>127</v>
      </c>
      <c r="E25" s="4">
        <f t="shared" si="4"/>
        <v>25</v>
      </c>
      <c r="F25" s="9">
        <v>5</v>
      </c>
      <c r="G25" s="5">
        <f t="shared" si="5"/>
        <v>125</v>
      </c>
    </row>
    <row r="26" spans="1:7" ht="21" customHeight="1">
      <c r="A26" s="9">
        <v>5</v>
      </c>
      <c r="B26" s="5" t="s">
        <v>130</v>
      </c>
      <c r="C26" s="9">
        <v>1</v>
      </c>
      <c r="D26" s="15" t="s">
        <v>61</v>
      </c>
      <c r="E26" s="4">
        <f t="shared" si="4"/>
        <v>1</v>
      </c>
      <c r="F26" s="9">
        <v>520</v>
      </c>
      <c r="G26" s="5">
        <f t="shared" si="5"/>
        <v>520</v>
      </c>
    </row>
    <row r="27" spans="1:7" ht="21" customHeight="1">
      <c r="A27" s="9">
        <v>6</v>
      </c>
      <c r="B27" s="5" t="s">
        <v>131</v>
      </c>
      <c r="C27" s="9">
        <v>5</v>
      </c>
      <c r="D27" s="15" t="s">
        <v>127</v>
      </c>
      <c r="E27" s="4">
        <f t="shared" si="4"/>
        <v>5</v>
      </c>
      <c r="F27" s="9">
        <v>5</v>
      </c>
      <c r="G27" s="5">
        <f t="shared" si="5"/>
        <v>25</v>
      </c>
    </row>
    <row r="28" spans="1:7" ht="21" customHeight="1">
      <c r="A28" s="9">
        <v>7</v>
      </c>
      <c r="B28" s="5" t="s">
        <v>132</v>
      </c>
      <c r="C28" s="9">
        <v>1</v>
      </c>
      <c r="D28" s="15" t="s">
        <v>66</v>
      </c>
      <c r="E28" s="4">
        <f t="shared" si="4"/>
        <v>1</v>
      </c>
      <c r="F28" s="9">
        <v>180</v>
      </c>
      <c r="G28" s="5">
        <f t="shared" si="5"/>
        <v>180</v>
      </c>
    </row>
    <row r="29" spans="1:7" ht="21" customHeight="1">
      <c r="A29" s="9">
        <v>8</v>
      </c>
      <c r="B29" s="5" t="s">
        <v>133</v>
      </c>
      <c r="C29" s="9">
        <v>65</v>
      </c>
      <c r="D29" s="15" t="s">
        <v>127</v>
      </c>
      <c r="E29" s="4">
        <f t="shared" si="4"/>
        <v>65</v>
      </c>
      <c r="F29" s="9">
        <v>2.5</v>
      </c>
      <c r="G29" s="5">
        <f t="shared" si="5"/>
        <v>162.5</v>
      </c>
    </row>
    <row r="30" spans="1:7" ht="21" customHeight="1">
      <c r="A30" s="9">
        <v>9</v>
      </c>
      <c r="B30" s="5" t="s">
        <v>134</v>
      </c>
      <c r="C30" s="9">
        <v>2</v>
      </c>
      <c r="D30" s="15" t="s">
        <v>61</v>
      </c>
      <c r="E30" s="4">
        <f t="shared" si="4"/>
        <v>2</v>
      </c>
      <c r="F30" s="9">
        <v>280</v>
      </c>
      <c r="G30" s="5">
        <f t="shared" si="5"/>
        <v>560</v>
      </c>
    </row>
    <row r="31" spans="1:7" ht="21" customHeight="1">
      <c r="A31" s="9">
        <v>10</v>
      </c>
      <c r="B31" s="5" t="s">
        <v>135</v>
      </c>
      <c r="C31" s="9">
        <v>20</v>
      </c>
      <c r="D31" s="15" t="s">
        <v>127</v>
      </c>
      <c r="E31" s="4">
        <f t="shared" si="4"/>
        <v>20</v>
      </c>
      <c r="F31" s="9">
        <v>2.5</v>
      </c>
      <c r="G31" s="5">
        <f t="shared" si="5"/>
        <v>50</v>
      </c>
    </row>
    <row r="32" spans="1:7" ht="21" customHeight="1">
      <c r="A32" s="9">
        <v>11</v>
      </c>
      <c r="B32" s="5" t="s">
        <v>136</v>
      </c>
      <c r="C32" s="9">
        <v>2</v>
      </c>
      <c r="D32" s="15" t="s">
        <v>61</v>
      </c>
      <c r="E32" s="4">
        <f t="shared" si="4"/>
        <v>2</v>
      </c>
      <c r="F32" s="9">
        <v>280</v>
      </c>
      <c r="G32" s="5">
        <f t="shared" si="5"/>
        <v>560</v>
      </c>
    </row>
    <row r="33" spans="1:7" ht="21" customHeight="1">
      <c r="A33" s="9">
        <v>12</v>
      </c>
      <c r="B33" s="5" t="s">
        <v>137</v>
      </c>
      <c r="C33" s="9">
        <v>1</v>
      </c>
      <c r="D33" s="15" t="s">
        <v>61</v>
      </c>
      <c r="E33" s="4">
        <f t="shared" si="4"/>
        <v>1</v>
      </c>
      <c r="F33" s="9">
        <v>280</v>
      </c>
      <c r="G33" s="5">
        <f t="shared" si="5"/>
        <v>280</v>
      </c>
    </row>
    <row r="34" spans="1:7" ht="21" customHeight="1">
      <c r="A34" s="9">
        <v>13</v>
      </c>
      <c r="B34" s="5" t="s">
        <v>138</v>
      </c>
      <c r="C34" s="9">
        <v>50</v>
      </c>
      <c r="D34" s="15" t="s">
        <v>66</v>
      </c>
      <c r="E34" s="4">
        <f t="shared" si="4"/>
        <v>50</v>
      </c>
      <c r="F34" s="9">
        <v>3</v>
      </c>
      <c r="G34" s="5">
        <f t="shared" si="5"/>
        <v>150</v>
      </c>
    </row>
    <row r="35" spans="1:7" ht="21" customHeight="1">
      <c r="A35" s="9">
        <v>14</v>
      </c>
      <c r="B35" s="5" t="s">
        <v>139</v>
      </c>
      <c r="C35" s="9">
        <v>5</v>
      </c>
      <c r="D35" s="15" t="s">
        <v>66</v>
      </c>
      <c r="E35" s="4">
        <f t="shared" si="4"/>
        <v>5</v>
      </c>
      <c r="F35" s="9">
        <v>35</v>
      </c>
      <c r="G35" s="5">
        <f t="shared" si="5"/>
        <v>175</v>
      </c>
    </row>
    <row r="36" spans="1:7" ht="21" customHeight="1">
      <c r="A36" s="9">
        <v>15</v>
      </c>
      <c r="B36" s="5" t="s">
        <v>140</v>
      </c>
      <c r="C36" s="9">
        <v>2</v>
      </c>
      <c r="D36" s="9" t="s">
        <v>61</v>
      </c>
      <c r="E36" s="4">
        <f t="shared" si="4"/>
        <v>2</v>
      </c>
      <c r="F36" s="9">
        <v>320</v>
      </c>
      <c r="G36" s="5">
        <f t="shared" si="5"/>
        <v>640</v>
      </c>
    </row>
    <row r="37" spans="1:7" ht="21" customHeight="1">
      <c r="A37" s="9">
        <v>16</v>
      </c>
      <c r="B37" s="5" t="s">
        <v>141</v>
      </c>
      <c r="C37" s="9">
        <v>40</v>
      </c>
      <c r="D37" s="9" t="s">
        <v>127</v>
      </c>
      <c r="E37" s="4">
        <f t="shared" si="4"/>
        <v>40</v>
      </c>
      <c r="F37" s="9">
        <v>7.9</v>
      </c>
      <c r="G37" s="5">
        <f t="shared" si="5"/>
        <v>316</v>
      </c>
    </row>
    <row r="38" spans="1:7" ht="21" customHeight="1">
      <c r="A38" s="9">
        <v>17</v>
      </c>
      <c r="B38" s="5" t="s">
        <v>142</v>
      </c>
      <c r="C38" s="9">
        <v>40</v>
      </c>
      <c r="D38" s="9" t="s">
        <v>127</v>
      </c>
      <c r="E38" s="4">
        <f t="shared" si="4"/>
        <v>40</v>
      </c>
      <c r="F38" s="9">
        <v>5</v>
      </c>
      <c r="G38" s="5">
        <f t="shared" si="5"/>
        <v>200</v>
      </c>
    </row>
    <row r="39" spans="1:7" ht="21" customHeight="1">
      <c r="A39" s="9">
        <v>18</v>
      </c>
      <c r="B39" s="5" t="s">
        <v>143</v>
      </c>
      <c r="C39" s="9">
        <v>2</v>
      </c>
      <c r="D39" s="9" t="s">
        <v>61</v>
      </c>
      <c r="E39" s="4">
        <f t="shared" si="4"/>
        <v>2</v>
      </c>
      <c r="F39" s="9">
        <v>320</v>
      </c>
      <c r="G39" s="5">
        <f t="shared" si="5"/>
        <v>640</v>
      </c>
    </row>
    <row r="40" spans="1:7" ht="21" customHeight="1">
      <c r="A40" s="9">
        <v>19</v>
      </c>
      <c r="B40" s="5" t="s">
        <v>144</v>
      </c>
      <c r="C40" s="9">
        <v>15</v>
      </c>
      <c r="D40" s="9" t="s">
        <v>127</v>
      </c>
      <c r="E40" s="4">
        <f t="shared" si="4"/>
        <v>15</v>
      </c>
      <c r="F40" s="9">
        <v>7.9</v>
      </c>
      <c r="G40" s="5">
        <f t="shared" si="5"/>
        <v>118.5</v>
      </c>
    </row>
    <row r="41" spans="1:7" ht="21" customHeight="1">
      <c r="A41" s="9">
        <v>20</v>
      </c>
      <c r="B41" s="5" t="s">
        <v>145</v>
      </c>
      <c r="C41" s="9">
        <v>25</v>
      </c>
      <c r="D41" s="9" t="s">
        <v>127</v>
      </c>
      <c r="E41" s="4">
        <f t="shared" si="4"/>
        <v>25</v>
      </c>
      <c r="F41" s="9">
        <v>5</v>
      </c>
      <c r="G41" s="5">
        <f t="shared" si="5"/>
        <v>125</v>
      </c>
    </row>
    <row r="42" spans="1:7" ht="21" customHeight="1">
      <c r="A42" s="9">
        <v>21</v>
      </c>
      <c r="B42" s="5" t="s">
        <v>146</v>
      </c>
      <c r="C42" s="9">
        <v>1</v>
      </c>
      <c r="D42" s="9" t="s">
        <v>147</v>
      </c>
      <c r="E42" s="4">
        <f t="shared" si="4"/>
        <v>1</v>
      </c>
      <c r="F42" s="9">
        <v>60</v>
      </c>
      <c r="G42" s="5">
        <f t="shared" si="5"/>
        <v>60</v>
      </c>
    </row>
    <row r="43" spans="1:7" ht="21" customHeight="1">
      <c r="A43" s="9">
        <v>22</v>
      </c>
      <c r="B43" s="5" t="s">
        <v>148</v>
      </c>
      <c r="C43" s="9">
        <v>3</v>
      </c>
      <c r="D43" s="15" t="s">
        <v>127</v>
      </c>
      <c r="E43" s="4">
        <f t="shared" si="4"/>
        <v>3</v>
      </c>
      <c r="F43" s="9">
        <v>25</v>
      </c>
      <c r="G43" s="5">
        <f t="shared" si="5"/>
        <v>75</v>
      </c>
    </row>
    <row r="44" spans="1:7" ht="21" customHeight="1">
      <c r="A44" s="9">
        <v>23</v>
      </c>
      <c r="B44" s="5" t="s">
        <v>149</v>
      </c>
      <c r="C44" s="9">
        <v>2</v>
      </c>
      <c r="D44" s="15" t="s">
        <v>66</v>
      </c>
      <c r="E44" s="4">
        <f t="shared" si="4"/>
        <v>2</v>
      </c>
      <c r="F44" s="9">
        <v>26</v>
      </c>
      <c r="G44" s="5">
        <f t="shared" si="5"/>
        <v>52</v>
      </c>
    </row>
    <row r="45" spans="1:7" ht="21" customHeight="1">
      <c r="A45" s="9">
        <v>24</v>
      </c>
      <c r="B45" s="5" t="s">
        <v>150</v>
      </c>
      <c r="C45" s="9">
        <v>1</v>
      </c>
      <c r="D45" s="15" t="s">
        <v>66</v>
      </c>
      <c r="E45" s="4">
        <f t="shared" si="4"/>
        <v>1</v>
      </c>
      <c r="F45" s="9">
        <v>5</v>
      </c>
      <c r="G45" s="5">
        <f t="shared" si="5"/>
        <v>5</v>
      </c>
    </row>
    <row r="46" spans="1:7" ht="21" customHeight="1">
      <c r="A46" s="9">
        <v>25</v>
      </c>
      <c r="B46" s="5" t="s">
        <v>151</v>
      </c>
      <c r="C46" s="9">
        <v>4</v>
      </c>
      <c r="D46" s="15" t="s">
        <v>66</v>
      </c>
      <c r="E46" s="4">
        <f t="shared" si="4"/>
        <v>4</v>
      </c>
      <c r="F46" s="9">
        <v>5</v>
      </c>
      <c r="G46" s="5">
        <f t="shared" si="5"/>
        <v>20</v>
      </c>
    </row>
    <row r="47" spans="1:7" ht="21" customHeight="1">
      <c r="A47" s="9">
        <v>26</v>
      </c>
      <c r="B47" s="5" t="s">
        <v>152</v>
      </c>
      <c r="C47" s="9">
        <v>1</v>
      </c>
      <c r="D47" s="15" t="s">
        <v>51</v>
      </c>
      <c r="E47" s="4">
        <f t="shared" si="4"/>
        <v>1</v>
      </c>
      <c r="F47" s="9">
        <v>150</v>
      </c>
      <c r="G47" s="5">
        <f t="shared" si="5"/>
        <v>150</v>
      </c>
    </row>
    <row r="48" spans="1:7" ht="21" customHeight="1">
      <c r="A48" s="9">
        <v>27</v>
      </c>
      <c r="B48" s="5" t="s">
        <v>153</v>
      </c>
      <c r="C48" s="9">
        <v>65</v>
      </c>
      <c r="D48" s="15" t="s">
        <v>127</v>
      </c>
      <c r="E48" s="4">
        <f t="shared" si="4"/>
        <v>65</v>
      </c>
      <c r="F48" s="9">
        <v>7.9</v>
      </c>
      <c r="G48" s="5">
        <f t="shared" si="5"/>
        <v>513.5</v>
      </c>
    </row>
    <row r="49" spans="1:7" ht="21" customHeight="1">
      <c r="A49" s="9">
        <v>28</v>
      </c>
      <c r="B49" s="5" t="s">
        <v>154</v>
      </c>
      <c r="C49" s="9">
        <v>52</v>
      </c>
      <c r="D49" s="15" t="s">
        <v>127</v>
      </c>
      <c r="E49" s="4">
        <f t="shared" si="4"/>
        <v>52</v>
      </c>
      <c r="F49" s="9">
        <v>7.9</v>
      </c>
      <c r="G49" s="5">
        <f t="shared" si="5"/>
        <v>410.8</v>
      </c>
    </row>
    <row r="50" spans="1:7" ht="21" customHeight="1">
      <c r="A50" s="9">
        <v>29</v>
      </c>
      <c r="B50" s="5" t="s">
        <v>155</v>
      </c>
      <c r="C50" s="9">
        <v>35</v>
      </c>
      <c r="D50" s="15" t="s">
        <v>127</v>
      </c>
      <c r="E50" s="4">
        <f t="shared" si="4"/>
        <v>35</v>
      </c>
      <c r="F50" s="9">
        <v>7.9</v>
      </c>
      <c r="G50" s="5">
        <f t="shared" si="5"/>
        <v>276.5</v>
      </c>
    </row>
    <row r="51" spans="1:7" ht="21" customHeight="1">
      <c r="A51" s="9">
        <v>30</v>
      </c>
      <c r="B51" s="5" t="s">
        <v>156</v>
      </c>
      <c r="C51" s="9">
        <v>6</v>
      </c>
      <c r="D51" s="15" t="s">
        <v>127</v>
      </c>
      <c r="E51" s="4">
        <f t="shared" si="4"/>
        <v>6</v>
      </c>
      <c r="F51" s="9">
        <v>1000</v>
      </c>
      <c r="G51" s="5">
        <f t="shared" si="5"/>
        <v>6000</v>
      </c>
    </row>
    <row r="52" spans="1:7" ht="21" customHeight="1">
      <c r="A52" s="9">
        <v>31</v>
      </c>
      <c r="B52" s="5" t="s">
        <v>157</v>
      </c>
      <c r="C52" s="9">
        <v>1</v>
      </c>
      <c r="D52" s="15" t="s">
        <v>51</v>
      </c>
      <c r="E52" s="4">
        <f t="shared" si="4"/>
        <v>1</v>
      </c>
      <c r="F52" s="9">
        <v>350</v>
      </c>
      <c r="G52" s="5">
        <f t="shared" si="5"/>
        <v>350</v>
      </c>
    </row>
    <row r="53" spans="1:7" ht="21" customHeight="1">
      <c r="A53" s="9">
        <v>32</v>
      </c>
      <c r="B53" s="5" t="s">
        <v>158</v>
      </c>
      <c r="C53" s="9">
        <v>1</v>
      </c>
      <c r="D53" s="15" t="s">
        <v>51</v>
      </c>
      <c r="E53" s="4">
        <f t="shared" si="4"/>
        <v>1</v>
      </c>
      <c r="F53" s="9">
        <v>80</v>
      </c>
      <c r="G53" s="5">
        <f t="shared" si="5"/>
        <v>80</v>
      </c>
    </row>
    <row r="54" spans="1:7" ht="21" customHeight="1">
      <c r="A54" s="9">
        <v>33</v>
      </c>
      <c r="B54" s="5" t="s">
        <v>159</v>
      </c>
      <c r="C54" s="9">
        <v>8</v>
      </c>
      <c r="D54" s="15" t="s">
        <v>66</v>
      </c>
      <c r="E54" s="4">
        <f t="shared" si="4"/>
        <v>8</v>
      </c>
      <c r="F54" s="9">
        <v>12.5</v>
      </c>
      <c r="G54" s="5">
        <f t="shared" si="5"/>
        <v>100</v>
      </c>
    </row>
    <row r="55" spans="1:7" ht="21" customHeight="1">
      <c r="A55" s="9">
        <v>34</v>
      </c>
      <c r="B55" s="5" t="s">
        <v>72</v>
      </c>
      <c r="C55" s="16"/>
      <c r="D55" s="17"/>
      <c r="E55" s="12"/>
      <c r="F55" s="9"/>
      <c r="G55" s="18">
        <f>SUM(G3+G16+G21)</f>
        <v>19645.35</v>
      </c>
    </row>
  </sheetData>
  <sheetProtection/>
  <mergeCells count="5">
    <mergeCell ref="A1:G1"/>
    <mergeCell ref="B3:D3"/>
    <mergeCell ref="B16:D16"/>
    <mergeCell ref="B21:D21"/>
    <mergeCell ref="C55:D5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joyce</cp:lastModifiedBy>
  <dcterms:created xsi:type="dcterms:W3CDTF">2016-12-02T08:54:00Z</dcterms:created>
  <dcterms:modified xsi:type="dcterms:W3CDTF">2024-03-02T02:40:10Z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64EE0DDCBDDC46CD85F0A981D7783BC7_13</vt:lpwstr>
  </property>
  <property fmtid="{D5CDD505-2E9C-101B-9397-08002B2CF9AE}" pid="5" name="KSOReadingLayo">
    <vt:bool>true</vt:bool>
  </property>
</Properties>
</file>