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activeTab="4"/>
  </bookViews>
  <sheets>
    <sheet name="封面" sheetId="15" r:id="rId1"/>
    <sheet name="小型站信息化预算表" sheetId="1" r:id="rId2"/>
    <sheet name="消防网络设备" sheetId="3" r:id="rId3"/>
    <sheet name="远程视频会议系统" sheetId="9" r:id="rId4"/>
    <sheet name="营区监控系统" sheetId="25" r:id="rId5"/>
    <sheet name="营区广播系统" sheetId="22" r:id="rId6"/>
    <sheet name="值班室信息化系统" sheetId="19" r:id="rId7"/>
    <sheet name="4G图传系统" sheetId="20" r:id="rId8"/>
    <sheet name="无线通信及卫星通信设备系统" sheetId="21" r:id="rId9"/>
    <sheet name="智能接处警系统" sheetId="24" r:id="rId10"/>
    <sheet name="电子围栏" sheetId="26" r:id="rId11"/>
  </sheets>
  <definedNames>
    <definedName name="_xlnm.Print_Titles" localSheetId="2">消防网络设备!$1:$2</definedName>
    <definedName name="_xlnm.Print_Titles" localSheetId="3">远程视频会议系统!$1:$2</definedName>
    <definedName name="_xlnm.Print_Titles" localSheetId="6">值班室信息化系统!$1:$2</definedName>
    <definedName name="_xlnm.Print_Titles" localSheetId="7">'4G图传系统'!$1:$2</definedName>
    <definedName name="_xlnm.Print_Titles" localSheetId="8">无线通信及卫星通信设备系统!$1:$2</definedName>
    <definedName name="_xlnm.Print_Titles" localSheetId="5">营区广播系统!$1:$2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<sst xmlns="http://schemas.openxmlformats.org/spreadsheetml/2006/main" count="402" uniqueCount="215">
  <si>
    <t xml:space="preserve">岳阳市小型站信息化建设                         预算表                                                                                                                                                                                                                                                                                                                                       </t>
  </si>
  <si>
    <t>小型站信息化建设预算表</t>
  </si>
  <si>
    <t>序号</t>
  </si>
  <si>
    <t>项目名称</t>
  </si>
  <si>
    <t>单位</t>
  </si>
  <si>
    <t>数量</t>
  </si>
  <si>
    <t>总价</t>
  </si>
  <si>
    <t>备注</t>
  </si>
  <si>
    <t>消防网络设备</t>
  </si>
  <si>
    <t>项</t>
  </si>
  <si>
    <t>远程视频会议系统</t>
  </si>
  <si>
    <t>营区监控系统</t>
  </si>
  <si>
    <t>营区广播系统</t>
  </si>
  <si>
    <t>智能接处警系统</t>
  </si>
  <si>
    <t>电子围栏</t>
  </si>
  <si>
    <t>合计</t>
  </si>
  <si>
    <t xml:space="preserve">网络设备 </t>
  </si>
  <si>
    <t>名称</t>
  </si>
  <si>
    <t>参数</t>
  </si>
  <si>
    <t>单价</t>
  </si>
  <si>
    <t>备 注</t>
  </si>
  <si>
    <t>一、内外网建设</t>
  </si>
  <si>
    <t>内网核心交换机</t>
  </si>
  <si>
    <t>1、千兆电口≥24个，万兆SFP+光口≥4个，USB接口≥1个；
2、交换容量≥336Gbps，包转发率≥152Mpps；
3、支持4K个VLAN；支持基于端口、协议、子网和MAC的VLAN划分；支持QinQ；支持Voice VLAN；支持Guest VLAN；支持端口的负载均衡；支持LACP，每个链路聚合组支持8个端口；支持流镜像；支持本地和远程端口镜像；
4、支持终端脆弱性扫描功能；提供国家权威机构出具的检测报告复印件加盖制造商公章；
5、支持ZTP零配置开局；提供国家权威机构出具的检测报告复印件加盖制造商公章；</t>
  </si>
  <si>
    <t>台</t>
  </si>
  <si>
    <t>政务网、指挥网各一台</t>
  </si>
  <si>
    <t>外网接入交换机</t>
  </si>
  <si>
    <t>服务器机柜</t>
  </si>
  <si>
    <t>1000*600*2055黑色
42U（2 米）、宽 600*深 1000*高 2055、标配四个风扇、一个 6 位 PDU、
三块拖盘。金属防火防锈材质 厚度：2.0mm</t>
  </si>
  <si>
    <t>只</t>
  </si>
  <si>
    <t>安装辅材</t>
  </si>
  <si>
    <t>跳线、水晶头等</t>
  </si>
  <si>
    <t>批</t>
  </si>
  <si>
    <t>指挥网专线</t>
  </si>
  <si>
    <t>100M专线</t>
  </si>
  <si>
    <t>年</t>
  </si>
  <si>
    <t>政务外网专线</t>
  </si>
  <si>
    <t>互联网专线</t>
  </si>
  <si>
    <t>A.设备合计</t>
  </si>
  <si>
    <t>B.安装调试</t>
  </si>
  <si>
    <t>安装调试费（设备费的3%）</t>
  </si>
  <si>
    <t>C.税费</t>
  </si>
  <si>
    <t>税费（增值税税费9%）A+B</t>
  </si>
  <si>
    <t>总计</t>
  </si>
  <si>
    <t>A+B+C</t>
  </si>
  <si>
    <t>视频会议子系统</t>
  </si>
  <si>
    <t>备  注</t>
  </si>
  <si>
    <t>视频会议终端（含高清摄像头）</t>
  </si>
  <si>
    <t>1.高清终端:分体式高清视频会议终端，遵循H.323/SIP协议标准；支持活动图像分
2.辨率1080P 60fps，活动双流1080P60+1080P60（4K15）或1080P30+1080P30
3.（4K8），数据会议1080P 30/4K8；支持H.239/BFCP双流；AI智能语音助理，支持3
4.路视频输入，2路视频输出接口，支持6路音频输入，5路音频输出接口。本次配置
5.1080P30。标配一个CloudLink Touch触控屏。
6.高清摄像机:支持851万像素1/2.5英寸CMOS成像芯片；支持12倍光学变焦；支持、
7.1080P 50/60fps、1080i 50/60、1080p 25/30、720P50/60fps视频输出；支持≥
8.80°水平视角，增加外置广角镜视为不满足；水平转动范围:≥+/-170°，垂直转
9.动范围:≥+/- 30°；支持≥254个预置位；接口：支持不少于2路高清视频输出接
10.口，支持不少于2个RS-232控制接口，支持标准VISCA控制协议；功能:支持红外透
11.传功能，实现终端遥控器通过摄像机控制机房内会议终端，方便调试；支持本地
12.USB接口软件升级功能。
13.与总队支队会议系统适配对接</t>
  </si>
  <si>
    <t>套</t>
  </si>
  <si>
    <t>100寸智能电视机</t>
  </si>
  <si>
    <t>不低于超高清不低于8K；能效等级：不低于三级能效；分辨率：不低于3840*2160；工作电压：220V；存储内存：不低于32GB；售后服务：3年质保</t>
  </si>
  <si>
    <t>专业功率放大器</t>
  </si>
  <si>
    <t>1.采用H类电源伺服电路COMS+TOSHIBA晶体管，有效地提高了电源与输出功率的转换率，从而提高了整机的稳定性，降低了损耗;
2.整机采用双边独立式风道设计，智能风扇调速，从而把机器的风扇噪音降到最低;
3.内置ALC控制电路，在输入信号过大导致输出失真时，自动调整电路增益，以保证音乐输出质量;
4.OIEP电路的应用成功解决了功放因过载停机的问题;
5.电源采用了先进的防冲击二次启动电路，大大提高了整机的稳定性能；
6.功放后面带≥3个拨动开关：接地开关 低音提升开关 工作模式开关（立体声或单声道切换）
○输出功率 : 350W*2/8Ω，
○输出功率 ： 500W*2/4Ω;
○频率响应 : 20Hz-20Khz（±0.5dB）
○总谐波失真: ≤0.05%;
○输入阻抗: 20KΩ平衡输入;
○信噪比: ≥89dB;
○输入灵敏度: 0.9V;
○消耗功率 :1000W;
○产品尺寸  ： 480mm x 410mm x 90mm;</t>
  </si>
  <si>
    <t>专业音箱</t>
  </si>
  <si>
    <t>A.HV系列箱体采用最高级中纤板材，前导相斜面设计，水性环保漆的表面涂层、静电喷涂钢网、M8多点吊挂方式方便吊装.
B. 前导相出气孔音箱，可爆发出强劲、包围感特别强的低频，良好的指向性角度，可以获得较宽覆盖的扩声范围
C.设有高音过载保护电路，使扬声器在大信号状态下可稳定工作
D.低音单元采用纯铜线音圈设计，配有独创的散热功能，功率大、性能好。
E.高音单元采用复合膜压缩驱动器，灵敏度高、失真小。
F:广泛应用于会议室/培训室/多功能厅等全音域扩声系统工程，可配合超低音箱一起使用（建议分别匹配：250W-350功率功放）
模式l:2音路全频
额定功率:150W
阻抗:8 ohms
频率响应:60Hz-19KHz
灵敏度: 99dB
低音: 8” ×1布边低音
高音:号角高音1"×1
板材:优质密度板15mm MDF
表面:黑色耐磨粗点喷漆
面罩: 黑色铁网
尺寸:390*245*230MM 带安装挂件</t>
  </si>
  <si>
    <t>专业数模调音台</t>
  </si>
  <si>
    <r>
      <rPr>
        <sz val="10"/>
        <rFont val="宋体"/>
        <charset val="134"/>
      </rPr>
      <t>1/ 4路XLR平衡单声道输入+2路立体声输入 (6.3跟RAC切换）；
2/ 每通道3段均衡调节，MUTE静音开关，PFL耳机开关，平滑60MM行程推子器，
3/ 2编组输出 +2组AUX输出（包括FX),
4/ 内置48V幻象电源供电；
5/ 立体声输出带7段图示均衡器，
6/ 16种DSP数字效果器,
7/ 自带USB音频播放MP3；USB录音、也可连电脑播放音乐
8/</t>
    </r>
    <r>
      <rPr>
        <sz val="10"/>
        <rFont val="Symbol"/>
        <charset val="2"/>
      </rPr>
      <t></t>
    </r>
    <r>
      <rPr>
        <sz val="10"/>
        <rFont val="宋体"/>
        <charset val="134"/>
      </rPr>
      <t>LCD显示屏清淅显示播放状态;
9/ 十段三色电平灯显示信号状态
10/ XLR平衡输入话放噪声极低，超低噪音线路设计，动态余量大
11/ 适用全球供电电压功率30瓦；使用灵活。具有无噪声、瞬间反应好、电耗低的特性
12/ （可带蓝牙，需选配）
13/</t>
    </r>
    <r>
      <rPr>
        <sz val="10"/>
        <rFont val="Symbol"/>
        <charset val="2"/>
      </rPr>
      <t></t>
    </r>
    <r>
      <rPr>
        <sz val="10"/>
        <rFont val="宋体"/>
        <charset val="134"/>
      </rPr>
      <t>金属机身；可安装19寸机柜（支架可选配）
14/ 产品尺寸：320 x 360 x 90MM</t>
    </r>
  </si>
  <si>
    <t>数字音频矩阵处理器</t>
  </si>
  <si>
    <t>可视话反馈啸叫显示功能，有效抑制更多啸叫点的形成
内置中控代码生成器，无需自行套用公式编辑代码
全功能矩阵混音功能，内置专利性分量式矩阵调节功能
■支持PC、中控平台、按键面板、触摸面板等方式进行多重控制
■4路平衡式话筒\线路输入，采用凤凰插接口
■4路平衡式输出，采用凤凰插接口
■面板上支持多种音频格式的播放，可扩展USB多媒体存储录制功能
■内置信号发生器、自动混音（AM）、自动增益控制（AGC）、反馈消除（AFC）、回声消除（AEC）、噪声消除（ANC）等主要算法
■输入每通道：前级放大、信号发生器、扩展器、压缩器、5段参量均衡
■输出每通道：31段图示均衡、延时器、分频器、限幅器
■内置自动摄像跟踪功能，轻松实现视频会议；支持场景预设功能；断电自动保护记忆功能；1 U全铝机箱
■具有几十余种专业音频处理模块，比如；5段全参量均衡器，31段图示均衡器，高精准的压缩及限幅器，高灵敏的扩展及自动增益
■分频器，自动混音器，延时器，矩阵混音器，分量矩阵调节器，噪声门限，静音模块，信号发生器和信号指示电平表等
■RS-232双向串行控制接口；可控制外部其它设备如：视频矩阵、摄像机等RS-232设备，或接收第三方RS-232控制
■每个输入提供 + 48 VDC10 mA幻象电源
■可通过USB、WiFi、TCP/IP接口和控制设备连接
■支持8路逻辑输入/输出，4路电压输入控制（可接继电器或模拟可调电位器）的GPIO控制接口
主要技术参数：
■输入阻抗：平衡20KΩ，非平衡10KΩ
■输出阻抗：平衡100Ω，非平衡50Ω
■输入共模拟制比：≥78dB(1KHz)
■输出动态范围：112dBu
■频率相应：20Hz-20KHz(±0.5dB)
■信噪比：&gt;90dB@1KHz 0dBu
■失真度：﹤0.002% OUTPUT=0dBu/1KHz
■信道分离度：&gt;100dB（1KHz）
■功耗：≤45W
■电源:AC110V/220V  50/60Hz
■产品尺寸（宽×深×高）:482mm×260mm×44mm</t>
  </si>
  <si>
    <t>智能管理器</t>
  </si>
  <si>
    <t>1.最大输入电流 ≥58A  单路最大输出电流 ≥16A 
2.工作电压 90~220V/50-60Hz 
3.每一路功率 峰值可达≥3000W 
4.输入与输出电压 输入电压90V~230V（50Hz），输出电压90V~230V（50Hz）。 
5.输出电源插座 万用插座，符合欧美标准，后面板8个受控万用插座+前面一路直通万能插座。  每一路开关间隔时间 1秒 ，每一路带指示灯，开关电源，外接主电缆线 电缆线符合欧美标准，4平方电缆线。 
★6.中控接口RS232 有，后置RS232中控接口，外接：凤凰插控制接口，受控功能；电脑控制，中控控制，墙板控制，级联控制
7.电压显示表 有，数字液晶显示电压表 
8.带电容滤波功能</t>
  </si>
  <si>
    <t>一拖四无线会议话筒</t>
  </si>
  <si>
    <t>主机技术特点:
1. 全新概念的抗电磁干扰电路设计，杜绝手机等电子产品的电磁干扰；
2. 高清COG显示，中文菜单一目了然，操作简单；
3. 采用四通道的接收设计，可连接四支无线会议话筒； 
4. 内置20组预设频率模组，PLL锁相环回路设计，纯自动选讯接收方式；
5. 一键修改四通道频率组，四通道同时修改频率组，同时亦支持手动修改每个通道的频率，方便调试安装；
6. 带灯环飞梭旋钮设计，配合LCD液晶显示屏，显示音量、模组、频率和AF/RF讯号强度以及设置操作；
7. 使用电子音量控制，每个通道音量增益通过前置飞梭旋钮可调0dB至20dB；
8. 红外数据自动同步功能（SYNC）：4个独立的红外对频按键，一键自动对频，省去所有复杂操作；
9. 采用UHF530-670MHz频段载波；
10. 标配4条BNC天线，并可配备外置延长的抗干扰天线，可绕开金属机柜对无线信号的屏蔽，有效工作距离60米(可视距离)；
11. 配合天线分配系统可实现会场无线信号全覆盖；
12. 金属外壳1U的标准机柜设计，安装方便。
主机参数规格
Specifications
工作电压；DC12V
消耗功率；&lt; 7.2W
主控机尺寸（L×W×H） 483mm x 235mm x 45.3mm
主控机重量； 3.1kg
频率范围；UHF530-670MHz（可以根据需要更改频段）
频带宽度 30MHz
通道数Audio channel 4CH
调制方式Modulation method  FM
振荡方式Oscillation:  PLL 
灵敏度 Sensitivity S/N&gt;60dB @25KHz, 6dBv
最大偏移度MaxDeviation Range ±45KHz
S/N ＞105dB
T.H.D ＜0.7% @ 1KHz
频率响应 Frequency Response 20Hz～20KHz ±3dB
工作有效距离 Working Distance  60米（可视距离）
音频输出接口 Audio output  非平衡Unbal：6.35mm x1   
平衡Bal：XLR x4
音频信号接收接口Audio signal receiving interface BNC x4
话筒参数规格
Specifications
工作电压Working Voltage DC 3.7V -- 4.5V
消耗功率Consumption Rating 待机Standby:≦350mW, 讲话状态Speaking:≦620mW</t>
  </si>
  <si>
    <t>双手持无线话筒</t>
  </si>
  <si>
    <t>1、2通道UHF无线系统，每通道100个频率可选；
2、配有LCD液晶显示，实时反馈系统工作状态；
3、采用数字音码锁定技术，有效阻隔使用环境中的杂讯干扰；
4、采用最新红外线自动对频（IR）与自动选频技术，设定和操作更简便；
5、2支话筒可互换使用，手持管使用金属外观，经久耐用，性能更稳定，可以选配头戴、领夹灵活搭配，工作距离：50M
载波频率范围
640MHz---690MHz
频道总数
200CH
频率响应
50HZ---18KHZ
有效距离使用
150Feet
频率间隔
300KHZ
频带宽度
60MHZ
载波稳定度
±5PPM≤10KHZ
假象干扰比
＞80dB
信号噪声比
＞105dB(1KHZ-A)
灵敏度
-105dB
功能显示方式
LCD/ 液晶显示
电源供应
12-18V、DC、600MA</t>
  </si>
  <si>
    <t>设备机柜</t>
  </si>
  <si>
    <t>宽600*深1000*高2055、标配两个风扇、一个电源、两块拖盘。</t>
  </si>
  <si>
    <t>音箱线</t>
  </si>
  <si>
    <t>纯铜带神经线音箱线 音频线 音响线 金银音响线喇叭线 金银线200芯</t>
  </si>
  <si>
    <t>米</t>
  </si>
  <si>
    <t>电源线</t>
  </si>
  <si>
    <t xml:space="preserve">电源线 型号：RVV2*1.5电源线  线芯材质：裸铜线 护套材质：PE </t>
  </si>
  <si>
    <t>高清线</t>
  </si>
  <si>
    <t>hdmi线高清线2.0 10米</t>
  </si>
  <si>
    <t>根</t>
  </si>
  <si>
    <t>hdmi线高清线2.0 5米</t>
  </si>
  <si>
    <t>PDU排插</t>
  </si>
  <si>
    <t>1、输入额定电流：10A；电缆线输入方式：单路；输入电缆线规格;RVV3*2.5㎡;电缆线插头：10A国标插头；电缆线长度：3米；电缆线颜色：黑色；电源输出：输出插座制式：多用孔；输出单元数量：8联；输出单元额定电流：10A；产品规格：44.4㎜*44.4㎜*430㎜；安装方式：L型弯板固定安装；外壳颜色：黑色；外壳材料：铝型材壳体；指示灯：有；防雷模块：有。</t>
  </si>
  <si>
    <t>个</t>
  </si>
  <si>
    <t>辅材</t>
  </si>
  <si>
    <t>音箱支架4个、摄像机三脚架1个、音频接头等</t>
  </si>
  <si>
    <t>A.设备总计</t>
  </si>
  <si>
    <t>营区监控</t>
  </si>
  <si>
    <t>400万像素智能球型网络摄像机</t>
  </si>
  <si>
    <t>400万7寸红外；1920×1080@60fps；0.02Lux/F1.6(彩色),0.002Lux/F1.6(黑白) ,0 Lux with IR；180米红外照射距离；焦距：4.7-94mm, 20倍光学；内置光模块，支持FC光纤接口与以太网电口输出；支持宽动态、透雾、强光抑制、Smart IR 、电子防抖、3D数字降噪；支持智能运动跟踪；支持区域入侵、越界、进入区域、离开区域、徘徊、人员聚集、快速移动、停车、物品遗留、物品拿取、音频异常、人脸、移动侦测；水平键控速度最大160°/s，垂直键控速度最大120°/s，垂直范围-2°~90°；H.265/H.264/MJPEG；最大支持128GB SD卡；电源：AC24V，50W/POE max；支持IP66；工作温度：-40℃-70℃。，含臂装支架</t>
  </si>
  <si>
    <t>前坪东边</t>
  </si>
  <si>
    <t>400万像素半球型网络摄像机</t>
  </si>
  <si>
    <t>400万1/2.7”CMOS ICR日夜型半球型网络摄像机；支持H.265及H.264编码；最小照度：0.07 Lux @(F1.2,AGC ON), 0 Lux with IR；0.1 Lux @(F1.4,AGC ON), 0 Lux with IR；快门：1/3秒至1/100,000秒；镜头：2.7-12mm @ F1.4 水平视场角: 106°-35° ；帧率：50Hz: 25fps (1920 × 1080,1280 × 960,1280 × 720)；支持数字宽动态；感兴趣区域：ROI支持三码流分别设置1个固定区域；存储功能：支持Micro SD/SDHC /SDXC卡(128G)断网本地存储,NAS(NFS,SMB/CIFS均支持) ；智能报警：越界侦测,区域入侵侦测,场景变更侦测,人脸侦测,虚焦侦测，物品遗留侦测,物品拾取侦测,非法停车侦测,人员聚集侦测,逆行侦测,徘徊侦测,快速移动侦测,进入区域侦测,离开区域侦测；工作温度和湿度：-30℃~60℃,湿度小于95%(无凝结)；电源供应：DC12V±25% ；功耗：5.5W MAX；红外照射距离：20-30米；防护等级：IP67；防暴等级：支持IK10。</t>
  </si>
  <si>
    <t>一楼东边走廊、一楼电梯口</t>
  </si>
  <si>
    <t>400万像素筒型网络摄像机</t>
  </si>
  <si>
    <t>400万 1/1.8" CMOS星光级 ICR日夜型筒型网络摄像机；传感器类型：1/1.8" Progressive Scan CMOS；最低照度彩色：0.001 lx (AGC开，RJ45输出)，黑白:0.0001 lx (AGC开，RJ45输出)；快门：1秒至1/100,000秒；镜头：2.8-12mm @ F1.4,水平视场角：90.1°~31°；宽动态范围：120dB；50Hz:25fps(1920×1080,1280×960,1280×720)；支持Micro SD/SDHC/SDXC卡(128G)断网本地存储；ROI支持三码流分别设置4个固定区域或动态跟踪 ；支持智能后检索，配合NVR支持事件的二次检索分析；具备人脸检测、区域入侵检测、越界检测、场景变更、进入/离开区域侦测,徘徊侦测,人员聚集侦测,快速运动侦测,停车侦测,物品遗留/拿取侦测，虚焦检测等功能；工作温度和湿度：-30℃~60℃,湿度小于95%(无凝结)，-H:-40℃~60℃；电源供应：DC12V / PoE(802.3at)；防护等级：IP67；-I 红外距离：20-50米；功耗：12W MAX；“-S”表示具有1对麦克风音频输入(Line in)/输出接口、1个BNC模拟输出口、1对报警输入/输出接口(报警输出最大支持DC24V 1A或AC110V 500mA)和1个RS-485接口，有音频陡升/陡降侦测,音频有无侦测功能；-Z 支持电动镜头.</t>
  </si>
  <si>
    <t>西门口停车坪</t>
  </si>
  <si>
    <t>现有改动</t>
  </si>
  <si>
    <t>现有监控摄像餐厅两个球机个线路改动，一个枪机线路改动，前坪一个球机线路改动，负二楼两个球机线路改动，一个枪机线路改动</t>
  </si>
  <si>
    <t>一、营区广播系统</t>
  </si>
  <si>
    <t>节目定时智能主机</t>
  </si>
  <si>
    <t>1）3.2寸TFT真彩屏显示，操作界面图形化，方便直观
2）4G内存容量，可以增加到8G、16G、32G内存，标配4G
3）可以插U盘播放，U盘可以定时播放
4）支持电脑编程，主机手动编程
5）含有4套程序，每套程序可编程120个定时点
6）带FM调频功能，可保存4个常用频率方便收听，自动搜台、手动调台
7）具有定时插播功能，插播定时点播放完毕自动删除
8）消防功能，短路或DC12~24V信号输入，自动报警，消防短路输出
9）1路话筒输入，2路线路输入，4路音频输出
10）话筒语音默音等级可设，话筒分区电源触发开启可以设置
11）带监听功能，监听音量可调
12）具有Fats文件系统，在不使用任何软件情况下可以使用记事本编程
13）具有远程升级功能，可以使用TF升级固件
14）最大可以支持999首歌曲、32G内存
15）支持主机上程序拷贝，可将程序一拷贝到程序二、三、四
16）可查看内存里面前200首歌曲歌曲名，按页显示，一页可以显示8首，方便直观
17）带6路分区，2路电源
18）机器内置了使用帮助文档，说明书丢失，不会操作，可方便查看
19）可以设置分区、电源提前打开时间
20）可选配遥控器（选配）</t>
  </si>
  <si>
    <t>合并式功放</t>
  </si>
  <si>
    <t>●高对比度128X64中文点阵屏,内置音源信息一目了然,自动屏保功能 
 ●内置高品质蓝牙解码芯片,音质完美,传输距离远,连接速度快                                                                                                  
●内置高品质MP3解码芯片USB接口,音质完美,兼容MP3/WAV等多种音频格式                                                                                          
●内置高灵敏度收音解码芯片,收台清晰,抗干扰强，频段宽                                                                                                                    ●MP3可实现4种不同风格音乐播放,一键到位方便快捷                                                                                                        
●MP3可实现多种播放模式,随机/单曲循环/全曲循环                                                                                                               
●MP3内置5种音效模式,适合不层次人群爱好                                                                                                                      
●内置警报提示音输出，有强切入优先，并具备默音调节功能                                                                                                       
●内置高品质铃声提示音，有强切入优先，并具备默音调节功能                                                                                                                                                                               ●2路RCA莲花线路输入                                                                                                                                       
●2路话筒输入，话筒1有强切入优先，并具备默音调节功能                                                                                                   
●各输入通道音量独立调节                                                                                                                                  
●高低音调节                                                                                                                                                          
●2路RCA莲花混合输出                                                                                                                               
●100V、70V定压输出&amp;4Ω-16Ω定阻输出                                                                                                                   
●输出具备短路、过流、过载保护及LED警示                                                                                                                  
●内置自激、过热、开关机防冲击保护及LED警示                                                                                                             
●饱和失真及LED警示                                                                                                                                    
●信号电平指示LED                                                                                                                                           
●内置智能温度检测驱动风冷，采用低噪声风扇                                                                                                                  
●内置红外对频接收头，一键遥控功能                                                                                                                                            技 术 参 数 
电源 AC220V/50Hz
噪声比 话筒：&gt;68dB   线路：&gt;82dB
总谐波失真&lt;0.1% at 1KHz
频率响应 60Hz-18KHz（±2dB）                                                                                                                            
音调 低音：±10dB at 100Hz，高音：±10dBB at 10KHz                                                                                                      
收音频段：76MHz-108MHz
话筒输入灵敏度&amp;阻抗：8mV/600Ω不平衡                     
线路输入灵敏度&amp;阻抗：250mV/10KΩ不平衡                                                                                                                                                            线路输出灵敏度&amp;阻抗：1V/600Ω不平衡  
默音调节 0-38dB                                                                                                                                             
输出功率 360W
电源功耗 10-450W
机器尺寸 430 X 352 X 90mm
机器重量 13KG</t>
  </si>
  <si>
    <t>室外防水音柱</t>
  </si>
  <si>
    <t>◆全天候室外防雨设计.                                                                   
◆铝合金防水外壳.                                                                                                                                       
◆额定功率：60W.                                                                   
◆5"*2低音喇叭单元，25芯数字膜远程号角高音单元                                                  
◆输入电压：70-100V.                                                                     
◆灵敏度：92dB.                                                                     
◆频率响应:110-20KHz.                                                                                   
◆体积:510*160*140mm.                                                                    
◆配有安装支架，便于安装                                            
◆美观大方,经久耐用,永不退色.不变形.                                        
◆远射程设计，音质效果非常好，传播距离远.</t>
  </si>
  <si>
    <t>豪华吸顶音箱</t>
  </si>
  <si>
    <t>◆同轴金属一体化.                                                                                         
◆5"同轴喇叭单元.                                                                                                                                                                                                               ◆额定功率：3-6W.                                                      
◆输入电压：70-100V.                                                                                                    
◆灵敏度：90dB.                                                                    
◆频率响应:100-15KHz.                                                                              
◆面板尺寸：200mm。                                                    
◆开孔尺寸:175mm.</t>
  </si>
  <si>
    <t>麦克风</t>
  </si>
  <si>
    <t>•电容式音头拾音、声音还原好、清晰度高、噪音小；
•适用于演讲、会议、公共广播、教学等场合；
•咪管与座壳可拆分，工作指示灯环设计。                                                                           
指向性：单一指向型（驻极体电容式）
频率响应：40Hz-16KHz
灵敏度：-45±3dB @ 1KHz
拾音距离：30~60cm
低频衰减：125Hz 6dB/OCTAVE
输出阻抗：200Ω
信噪比：&gt;90dB
动态范围：111dB.1KHz AT MAX SPL
电源供应：DC 3V，可支持48V幻象电源供电
导线长度：5m  
附件：防风海棉
颜色：黑色</t>
  </si>
  <si>
    <t>机柜</t>
  </si>
  <si>
    <t>1.2米网络机柜，24U，尺寸：宽600mm深600mm高1200mm，设备台板（标准）2个，设备接地线4个，高速风扇2个。</t>
  </si>
  <si>
    <t>音箱支架、音频接头等</t>
  </si>
  <si>
    <t>值班室指挥调度系统</t>
  </si>
  <si>
    <t>设备名称</t>
  </si>
  <si>
    <t>二、嵌入式指挥视频终端（分体式超高清）【大中队级】</t>
  </si>
  <si>
    <t xml:space="preserve">1. 终端为分体式终端，内置应急指挥图像综合管理类软件，支持指挥视频、视频会议、视频监控、单兵、布控球、卫星指挥车终端等多种资源的综合调度能力；
2. ★要求与总队及支队图像综合管理平台共同组网使用，可注册登录总队及支队图像综合管理平台，实现部局、总队、支队图像的汇聚及图像之间的调度。提供满足要求的证明材料或承诺函加盖投标人公章；
3. 支持在768Kbps下传输H.264 High Profile编码1920*1080P@30帧高清视频图像；
4. 支持最高图像编码分辨率：4K，最高图像解码分辨率：4K；
5. 视频码率支持调整，图像帧率支持15、30之间可选；音频码率支持调整；
6. 视频输入接口≥4路，至少包含1路4K视频输入接口；
7. 视频输出接口≥2路，至少包含1路4K视频输出接口；
8. 音频输入接口≥1路，音频输出接口≥1路；
9. 其他接口：具备USB接口，RS232控制口，以太网口；
10. 可同时实现多个数据流的传输，可同时传输电子白板，文档共享，文字讨论，多媒体视频的播放共享；
11. 终端支持直接召开临时调度会议；
12. 终端支持本地录像与回放功能。
13. 终端支持调度监控图像；
14. 终端支持主席功能操作；
15. 支持远程摄像机控制，可进行左右转动、拉近/远、调焦等进行全方位的控制；
16. 支持远程操作，可远程登陆终端；
17. 支持分屏输出，每个输出屏可以同时显示≥16个视频图像，支持数据和视频混合排列，配合视频轮询功能，可对分会场实时轮询监控；
18. ▲提供制造商为本项目投标人出具的售后服务承诺函。
</t>
  </si>
  <si>
    <t>与总队、支队互联互通</t>
  </si>
  <si>
    <t>会议摄像机</t>
  </si>
  <si>
    <t xml:space="preserve">招标参数
1.传感器：1/2.5英寸CMOS图像传感器；
2.焦距范围：f=3.85mm～43.06mm±5%；
3.镜头：不少于12倍光学变焦镜头；
4.分辨率：最高分辨率支持4K@60fps，输出帧率高达60帧/秒；
5.视频接口：HDMI；
6.控制方式：RS232-IN、RS232-OUT；
7.水平转动范围：-110°～+110°；垂直转动范围：-30°～+30°；
8.预置位数量：用户最多可设置255个预置位（遥控器10个）；
9. ▲与嵌入式指挥视频终端为同一品牌。
</t>
  </si>
  <si>
    <t>8口千兆交换机</t>
  </si>
  <si>
    <t>传输速率 10/100/1000Mbps，端口数量 8个，背板带宽 336Gbps/3.36Tbps，包转发率 27Mpps/84Mpps，电源电压 额定电压范围：100V～240V，50/60Hz。</t>
  </si>
  <si>
    <t>55寸拼接屏</t>
  </si>
  <si>
    <t>屏幕比例：16:9HDR：HDR600面板：IPS技术对比度：1000:1类型：直面屏响应时间：1ms能效等级：二级能效屏幕刷新率：144Hz接口：Type-C，DP，HDMI，音频/耳机输出售后服务：3年质保分辨率：3840*2160屏幕尺寸：31.5-32英寸特性：旋转升降底座曲率：平面</t>
  </si>
  <si>
    <t>接警操作台</t>
  </si>
  <si>
    <t>尺寸：宽1260mm深1000mm高750mm 柜体深640mm ；材料：高品质冷轧钢，厚度&gt;1.2mm, 
桌面加厚防火面板散装结构，安装简便，配件：固定托盘一块螺丝一包；表面处理： 脱脂酸洗磷化、静电喷塑</t>
  </si>
  <si>
    <t>国产定制(插线板、理线器等)</t>
  </si>
  <si>
    <t>4G图传系统配置清单</t>
  </si>
  <si>
    <t>技术参数</t>
  </si>
  <si>
    <t>4G高清应急布控球</t>
  </si>
  <si>
    <t>1.功能要求：内置图像管理软件，支持4G无线图像传输、语音对讲、卫星定位、录像存储和远程云台控制，指挥中心通过指挥视频终端可进行视频浏览、语音对讲、云台控制等操作。
2.可接入消防图像综合管理平台，接入总队及支队图像综合管理平台图像资源树，可与总队及支队指挥中心实现视频双向语音对讲。
3.一体化结构设计，集成高清云台摄像机、无线编码器、大容量电池、卫星定位等模块，防护等级可达IP66，配套专业安全防湿箱，保证远距离运输的安全。配件包含接口线、三脚架固定圆盘、手咪、蓝牙耳机、车载充电器； 
4.摄像机有效像素≥200万，传感器CMOS尺寸≥1/2.8″；
5.照度：彩色≤0.0007 lux，黑白≤0.0003 lux（条件：F1.2AGC ON）；
6.光学变焦≥30倍，数字变焦≥16倍，红外补光距离≥100米； 
7.支持涡杆齿轮传动，支持360度全向云台，垂直旋转距离支持-15°到90°；总队和支队指挥中心可以通过图像综合管理平台远程控制布控球进行360度旋转拍摄，画面特写拍摄；
8.支持GB28181/RTSP,视频编码：H.265、H.264；音频编码：AMR、AAC、G711a；
9.支持双码流，图像分辨率支持1080P、720P，图像帧率≥25帧/秒；
10.内置2个4G全网通模块，支持APN和VPDN专网，天线内置；
11.内置WIFI模块，支持802.11b/g/n，传输距离≥15米，支持无线AP； 
12.内置蓝牙模块，支持蓝牙4.0，传输范围≥10米，支持蓝牙耳机连接； 
13.内置北斗模块，支持双模定位，天线内置，支持基站定位；
14.支持双TF卡存储，单卡支持128G，录像支持标准格式，支持循环覆盖； 
15.支持机身自带显示屏显示当前运行状态，包括显示4G信号强弱、内置电池容量、服务器网址等信息； 
16.OSD支持调取显示设备名称、时间、蓝牙、电量字符叠加；
17.内置电池可持续工作≥8小时； 
18.支持磁力吸附、固定支架、三脚架安装；
19.支持市电充电，工作温度范围-20℃～55℃；重量≤3kg；
20.防护等级≥IP66,支持开机自动去雾，防止镜头内部起雾；
21.配备128G存储卡一张，配备消防指挥网专用流量卡一张（含一年资费）；
22.配备手咪，手提防护箱；
23.提供制造商针对本项目投标人出具的原厂售后服务承诺函。</t>
  </si>
  <si>
    <t>多模单兵（配套蓝牙耳机、三轴稳定云台、专用三角架、集成模块箱）</t>
  </si>
  <si>
    <t>1.整体结构：一体化设计，集成音视频硬件编码，支持4G/5G网络、支持定位，集成锂电池模块电源。专业的视频编码设备，非Android手机类产品，支持手持摄像机安装，可与DV摄像机组合使用；
2. ★要求与消防图像综合管理平台组网使用，可接入至总队图像综合管理平台，视频可被总队图像综合管理平台直接调取，并可双向语音对讲。需提供CNAS认可检测机构出具的产品检测报告复印件并加盖制造商公章；
3.编码协议：视频编码支持H.264、H.265；
4.视频特性：支持1080P、720P，帧率5~60帧可选；
5.状态显示：具有OLED显示屏，可显示工作状态、网络状态、定位信息、剩余电量、存储状态等信息；
6.视频接口：≥1×HDMI输入，可外接DV摄像机、无人机遥控器等高清视频源接入；
7.音频接口：≥1×3.5mm耳麦一体接口，蓝牙，HDMI音频，三种音频输入方式三选一，支持选择切换；
8.网络接口：≥1×4G全网通，≥1×5G全网通，≥1×WIFI；
9.其他接口：≥1×TF卡卡槽，≥1×USB Type-C接口，≥1×热靴接口，支持摄像机热靴安装；
10.卫星定位：支持北斗定位；
11.安全性：支持VPN传输，帐户确认；
12.视频定位：支持翻转和镜像；
13.自动抓拍：支持定时抓拍及抓拍时间间隔。
14.录像：支持启动/关闭录像,支持循环录像和不循环录像，支持按时间切割录像或按大小切割录像。需提供CNAS认可检测机构出具的产品检测报告复印件并加盖制造商公章；
15.存储：支持MicroSD卡存储，单卡最大存储容量≥128G；
16.供电电源：内置锂电池，续航时间≥8h，支持Type-C接口供电；
17.重量：≤0.7Kg；
18.支持设置保存3个服务器地址和登录账号，使用时可选择切换需要登录的服务器；需提供CNAS认可检测机构出具的产品检测报告复印件并加盖制造商公章；
19.工作环境温度 -10℃至50℃；
20.配备DV摄像机1台，≥1920*1080分辨率，支持≥10倍光学变倍，支持热靴接口。
21.配备消防指挥网专用流量卡一张（含一年资费）；
22.配备一张128G存储卡；
23.配备三脚架1个；
24.▲与嵌入式指挥视频终端为同一品牌。</t>
  </si>
  <si>
    <t>无线通信设备系统配置清单</t>
  </si>
  <si>
    <t>公网对讲机</t>
  </si>
  <si>
    <t>频段：800M（CDMA1x、3G、4G）发射： 824~849MHz，接收：869~894MHz
PTT语音延时：芯片级对讲，PTT语音延时≤0.6-1.2秒
北斗定位精准，精度范围≤50米
外观设计：专业型直板机
侧键：PTT铵键、侧上侧下键
屏幕：2.4” QVGA ,240*320像素
Mic：双麦克风设计，有效降低环境噪音，通话清晰
发射功率：最大发射功率30dBm，辐射低
耳机接口：对讲机通用3.5mm接口，通用USB接口
携带：可拆卸式背夹
电池：2800mAh
天线：内置高增益天线，接收发送灵敏度高
防护等级：IP68
入网许可：具备工信部颁发的《电信设备入网许可证书》
3C认证：具备《中国国家强制性产品认证证书》
型号核准：具备《无线电发射设备型号核准证》</t>
  </si>
  <si>
    <t>公网对讲机资费</t>
  </si>
  <si>
    <t>公网对讲机一年资费，电信流量卡。</t>
  </si>
  <si>
    <t>张</t>
  </si>
  <si>
    <t>天通一号卫星电话</t>
  </si>
  <si>
    <t>天通卫星移动通信话音、短信和数据功能，地面网全网通通信话音、短信和数据功能，北斗定位功能，话音：1.2kbps/2.4kbps/4kbps，数据：1.2kbps～9.6kbps，系统平台套片：高通骁龙801，卫星平台套片：国产卫星芯片平台，操作系统：Android5.1+Mifavor UI交互视效，摄像头：前置500万像素、后置1300万像素，闪光灯：支持、自动对焦，WIFI：支持802.11b, g,n,2.4G，蓝牙：支持4.0，NFC：支持Flash：2GB RAM+32GB ROM，屏幕：5吋IPS电容屏、多点触控、FHD1920*1080，电源适配器：9V 2A，QC快充，耳机接口：3.5mm标准接口，数据充电：MicroUSB，用户卡：双Nano卡、双卡双待，指纹识别：支持，天线接口： SMA可拆卸天线接口，重力感应、距离感应、光线感应、电子罗盘、陀螺仪、高度传感器、地磁传感器，150mm*75mm*15.6mm（不包含天线）、重252g，工作温度：-20～ 60°C，存储温度：-40～ 80°C，高温高湿：(95±3)%(≧40°C)，24小时，防水防尘：IP67、防滑、抗1.2米硬面跌落，电池：4500mAh锂离子，卫星待机：100小时，卫星通话：8小时，卫星注册入网：40-90秒，卫星电话主叫对方振铃：20秒，电源适配器、有线耳机、数据线、使用说明书、包装盒、保修卡、合格证。含一年资费</t>
  </si>
  <si>
    <t>值班室智能接处警系统配置价格清单</t>
  </si>
  <si>
    <t>分项</t>
  </si>
  <si>
    <t>单价(元)</t>
  </si>
  <si>
    <t>总价(元)</t>
  </si>
  <si>
    <t>IMS智能网关</t>
  </si>
  <si>
    <t>与支队灭火救援指挥系统排队调度机集成/CTCB(D)-IMS主机(与支队集成)包含1E1接口模块、电源、交流电源模块、支持110-265V输入、设备包材、交叉网线、调试串口线、电源线、光盘等、基础软件/SIP用户授权</t>
  </si>
  <si>
    <t>IP专用话机</t>
  </si>
  <si>
    <t>接警专用话机，规格
尺寸：（高*宽*深）30*150*109mm
重量（净重）0.3kg
电源规格 12V/1.5A
工作环境：温度：0~40℃；相对湿度：10%~90%（非冷凝）
存储环境：温度：-40~70℃；相对湿度：5%~90%（非冷凝）
1、呼叫控制
SIP/UDP和 SIP/TCP(RFC3261)、IMS平台
MGCP(RFC3435)
2、网络
Telnet.SSH、HTTP、DHCP客户端、PoE客户端
Radius、DNS、STUN
3、来电显示
多种来电显示标准: Bellcore Type182.ETSl、BT、DTMF
4、编码
G.711(au)、G729A
5、拆线方式
忙音松测,反极性检测、断电拆线
6、音质提升技术
回音消除
7、端口
SIP端口、Web访问端口、RTP端口
8、加密
SIP信令加密、媒体流加密
9、QoS
DiffServ、TOS、802.1P/Q VLAN
10、呼叫转接：盲转、咨询转
11、呼叫转移：无条件转移、无应答转移、遇忙转移
12、FXS口4个，无FXO口</t>
  </si>
  <si>
    <t>智能接处警系统消防站软件</t>
  </si>
  <si>
    <t>与支队现有智能接处警系统完全兼容/主要功能：
1.设备联动2.群呼通报3.出车单通知4.警情处理列表5.安全风险查看6.处置信息反馈7.警情地图服务模块8.车辆报停模块9.警情信息10.报警录音11.群呼通报12.处置指令13.安全风险查看14.二次定位15.处置对象关联16.周边资源17.现场处置信息反馈18.交接班管理19.人员信息维护20.车辆信息维护21.器材装备信息维护22.值班报备</t>
  </si>
  <si>
    <t xml:space="preserve">套 </t>
  </si>
  <si>
    <t>音箱</t>
  </si>
  <si>
    <t xml:space="preserve">专用于接处警系统 </t>
  </si>
  <si>
    <t>B.税费</t>
  </si>
  <si>
    <t>税费（增值税税费9%）</t>
  </si>
  <si>
    <t>A+B</t>
  </si>
  <si>
    <t>电子围栏清单</t>
  </si>
  <si>
    <t>单防区网络主机</t>
  </si>
  <si>
    <t>供电电源：DC 18V
通讯方式：TCP/IP
温度：-40～+55℃  湿度：≤95%                                                                                                                           输出电压峰值：5KV～10KV
输出低压峰值：700～1000V
脉冲电流峰值：&lt;10A
脉冲持续时间：≤0.1s
脉冲间隔时间：1s
单个脉冲输出最大电量：2.5mC
单个脉冲输出最大能量：≤5.0J
系统功耗：单防区10W、双防区15W                                                                                                                             外壳材质：ABS</t>
  </si>
  <si>
    <t>网络控制主机</t>
  </si>
  <si>
    <t>1.TCP/IP通信方式远程智能控制；
2.4英寸超大TFT16位彩色LCD；
3.外壳材质：ABS                                                               
4.可控制管理≤96个电子围栏防区；                                                      
5.支持定时布/撤、高低压切换；
6.1组NO\NC\COM输出,1组DC12V/500ma报警输出；
7.255条报警记录存储；                                  
8.DC12V供电
注：增加遥控功能（标配1个遥控模块和2个遥控器）价格每台增加100元；</t>
  </si>
  <si>
    <t>直型铝合金终端杆(850mm)</t>
  </si>
  <si>
    <t>1.规格：Φ32mm*2.0mm*850mm；
2.颜色：灰白色；
3.材质：铝合金管(表面硬化、喷砂阳极氧化)；</t>
  </si>
  <si>
    <t>异形无孔玻纤中间杆(850mm-6线)</t>
  </si>
  <si>
    <t>1.规格：外径21*17.4mm（±0.15）厚2.0mm（±0.1），长度850mm，2个直径6mm的孔；
2.浅蓝色；
3.材质：玻璃纤维里外包毡压铸异型管；
4.特点：创新设计，质量轻、强度高、美观大方、施工迅速、耐腐蚀；</t>
  </si>
  <si>
    <t>中间杆绝缘子（灰白）</t>
  </si>
  <si>
    <t>材质：PP工程材料； 和主机同品牌带logo
耐压：脉冲高压＞15KV；
颜色：灰白色；                                                
固定方式：螺丝；</t>
  </si>
  <si>
    <t>复合型终端绝缘子(灰白）</t>
  </si>
  <si>
    <t>1.材质：POM工程材料；
2.耐压：脉冲高压＞15KV；
3.颜色：灰白色/蓝色（可选）；                             
4.特性：自带收紧器功能；（需提供检测侧报告证明）                                             5.固定方式：螺丝；</t>
  </si>
  <si>
    <t>中间杆防雨帽(灰白）</t>
  </si>
  <si>
    <t>规格：Φ21mm*25mm；
材料：聚丙烯（俗称PP）；
特性：抗老化，耐腐蚀；
颜色：灰白色；</t>
  </si>
  <si>
    <t>终端杆防雨帽(灰白）</t>
  </si>
  <si>
    <t>规格：Φ32mm*29mm；
材料：聚丙烯（俗称PP）；
特性：抗老化，耐腐蚀；
颜色：灰白色；</t>
  </si>
  <si>
    <t>铝型材万向底座</t>
  </si>
  <si>
    <t xml:space="preserve">1.材质：铝合金型材（专利外观）；
2.特性：强度高，质量轻，造型美观，耐腐蚀，安装快捷；                                </t>
  </si>
  <si>
    <t>系统集成控制箱</t>
  </si>
  <si>
    <t>用于六线主机、无线主机
1.尺寸：长宽高565*360*164mm；                                                                            2.材质及防腐：1.2mm镀锌钢板，户外粉末涂料；                                                                         3.特点：耐腐蚀、密封、防尘、防雨；                                                                              4.其它：内置转换器固定槽、空气开关导轨、33AH蓄电池安装位及固定排插位置、太阳能板安装其它配件；</t>
  </si>
  <si>
    <t>高压避雷器</t>
  </si>
  <si>
    <t>1.放电电压：8KV；                                                                                                                           2.作用：在围栏系统遭受直击雷时，起到一定的保护作用；</t>
  </si>
  <si>
    <t>线－线连接器</t>
  </si>
  <si>
    <t>1.规格：直径16，总长21，螺纹M10，厚度5mm双螺母；                                                               2.材质：铝镁合金；</t>
  </si>
  <si>
    <t>钢芯多股合金线（500m-2.0mm）</t>
  </si>
  <si>
    <t>1.规格：多股外径Φ2.0mm（Φ0.66mm×（6+1）；                                                                                                                                           2.单线长度：500米/盘；                                                                                                                                                                                3.特性：自主研发，内有钢芯，外层镁铝合金材料，在保障导电性能的前提下，大大提高了合金线承受的张力极限；</t>
  </si>
  <si>
    <t>高压线（50米/卷）</t>
  </si>
  <si>
    <t>1.规格：Φ2.5mm铝合金导电内芯；                                                                                 2.单线长度：50米/盘；                                                                                          3.特性：双层高压绝缘，脉冲耐压≥20KV；</t>
  </si>
  <si>
    <t>异形围栏警示牌-中文</t>
  </si>
  <si>
    <t>1.材质：PP（黄色注塑）；                                                                                2.280×175 双面；                                                                                                                     3.特性：常规出库品(不单卖)；</t>
  </si>
  <si>
    <t>块</t>
  </si>
  <si>
    <t>警号</t>
  </si>
  <si>
    <t>1.供电电压：DC 12V；                                                                                                                                                                                2.特性：高音报警；</t>
  </si>
  <si>
    <t>L型终端杆避雷器固定件</t>
  </si>
  <si>
    <t>用途：用于铝合金支撑杆配置的避雷器固定；                                                              材质：304不锈钢；</t>
  </si>
  <si>
    <t>用途：用于主机供电;                                                                                               规格：RVV2*1.0；</t>
  </si>
  <si>
    <t>网线</t>
  </si>
  <si>
    <t>超五类4对非屏蔽双绞线</t>
  </si>
  <si>
    <t>箱</t>
  </si>
  <si>
    <t>百兆单模光钎收发器</t>
  </si>
  <si>
    <t>用途：脉冲主机与机房平台软件的通讯；                                                                                                                                                              材质：铁壳；                                                                                                                                                                                       规格：1个100M光口 1个RJ45电口 单纤 20km</t>
  </si>
  <si>
    <t>对</t>
  </si>
  <si>
    <t>14槽位收发器机箱</t>
  </si>
  <si>
    <t>用途：光钎收发器收纳进机柜；                                                                                                                                                                     材质：铁壳；                                                                                                                                                                                规格： 220v供电双电源，14槽位台式</t>
  </si>
  <si>
    <t>24口千兆交换机</t>
  </si>
  <si>
    <t>24端口千兆电+4端口千兆光，以太网交换机（1个CLI口，24个千兆电口，4个千/百兆SFP光口；标配电源AC220V；无风扇，1U高度，标准19英寸机架式安装）</t>
  </si>
  <si>
    <t>光纤</t>
  </si>
  <si>
    <t>8芯室外光纤</t>
  </si>
  <si>
    <t>光纤熔纤点</t>
  </si>
  <si>
    <t>光纤熔纤</t>
  </si>
  <si>
    <t>点</t>
  </si>
  <si>
    <t>接地桩</t>
  </si>
  <si>
    <t>用途：用于主机及前端高压与避雷接地；          材质：镀锌；                                      规格：50*50*1500mm</t>
  </si>
  <si>
    <t>膨胀栓</t>
  </si>
  <si>
    <t>用途：用于万向底座固定;                                                                                               规格：M8*80mm；</t>
  </si>
  <si>
    <t>颗</t>
  </si>
  <si>
    <t>PVC</t>
  </si>
  <si>
    <t>用途：用于敷设电源线、信号线;                                                                                               规格：20 25#；</t>
  </si>
  <si>
    <t>辅助材料</t>
  </si>
  <si>
    <t>M6*45mm三组合不锈钢螺丝、M6*30mm三组合不锈钢螺丝、KA4*10mm十字槽不锈钢绝缘子螺丝、空开、电工胶布、插头、扎带、接地线、水晶头等</t>
  </si>
  <si>
    <t>设备合计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</si>
</sst>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9">
    <font>
      <sz val="11"/>
      <color theme="1"/>
      <name val="宋体"/>
      <charset val="134"/>
      <scheme val="minor"/>
    </font>
    <font>
      <b/>
      <sz val="11"/>
      <color theme="1"/>
      <name val="宋体"/>
      <charset val="134"/>
      <scheme val="minor"/>
    </font>
    <font>
      <b/>
      <sz val="12"/>
      <color theme="1"/>
      <name val="宋体"/>
      <charset val="134"/>
      <scheme val="minor"/>
    </font>
    <font>
      <b/>
      <sz val="10"/>
      <name val="宋体"/>
      <charset val="134"/>
      <scheme val="minor"/>
    </font>
    <font>
      <sz val="10"/>
      <name val="宋体"/>
      <charset val="134"/>
      <scheme val="minor"/>
    </font>
    <font>
      <b/>
      <sz val="11"/>
      <name val="宋体"/>
      <charset val="134"/>
      <scheme val="minor"/>
    </font>
    <font>
      <sz val="11"/>
      <name val="宋体"/>
      <charset val="134"/>
      <scheme val="minor"/>
    </font>
    <font>
      <sz val="12"/>
      <name val="宋体"/>
      <charset val="134"/>
    </font>
    <font>
      <b/>
      <sz val="18"/>
      <name val="宋体"/>
      <charset val="134"/>
    </font>
    <font>
      <sz val="10"/>
      <name val="宋体"/>
      <charset val="134"/>
    </font>
    <font>
      <b/>
      <sz val="10"/>
      <name val="宋体"/>
      <charset val="134"/>
    </font>
    <font>
      <sz val="10"/>
      <color theme="1"/>
      <name val="宋体"/>
      <charset val="134"/>
    </font>
    <font>
      <b/>
      <sz val="9"/>
      <name val="宋体"/>
      <charset val="134"/>
    </font>
    <font>
      <sz val="9"/>
      <color theme="1"/>
      <name val="宋体"/>
      <charset val="134"/>
    </font>
    <font>
      <sz val="9"/>
      <name val="宋体"/>
      <charset val="134"/>
    </font>
    <font>
      <sz val="9"/>
      <color rgb="FF000000"/>
      <name val="宋体"/>
      <charset val="134"/>
    </font>
    <font>
      <sz val="9"/>
      <color theme="1"/>
      <name val="宋体"/>
      <charset val="134"/>
      <scheme val="minor"/>
    </font>
    <font>
      <sz val="10"/>
      <name val="微软雅黑"/>
      <charset val="134"/>
    </font>
    <font>
      <sz val="10.5"/>
      <color theme="1"/>
      <name val="宋体"/>
      <charset val="134"/>
      <scheme val="minor"/>
    </font>
    <font>
      <sz val="10"/>
      <color rgb="FF000000"/>
      <name val="宋体"/>
      <charset val="134"/>
    </font>
    <font>
      <b/>
      <sz val="18"/>
      <color theme="1"/>
      <name val="宋体"/>
      <charset val="134"/>
      <scheme val="minor"/>
    </font>
    <font>
      <sz val="10"/>
      <color indexed="8"/>
      <name val="宋体"/>
      <charset val="134"/>
    </font>
    <font>
      <sz val="10"/>
      <color theme="1"/>
      <name val="宋体"/>
      <charset val="134"/>
      <scheme val="minor"/>
    </font>
    <font>
      <sz val="9"/>
      <name val="宋体"/>
      <charset val="134"/>
      <scheme val="minor"/>
    </font>
    <font>
      <sz val="10"/>
      <color rgb="FFFF0000"/>
      <name val="宋体"/>
      <charset val="134"/>
      <scheme val="minor"/>
    </font>
    <font>
      <b/>
      <sz val="10"/>
      <color theme="1"/>
      <name val="宋体"/>
      <charset val="134"/>
      <scheme val="minor"/>
    </font>
    <font>
      <sz val="10"/>
      <color rgb="FF000000"/>
      <name val="宋体"/>
      <charset val="134"/>
      <scheme val="minor"/>
    </font>
    <font>
      <sz val="12"/>
      <color theme="1"/>
      <name val="宋体"/>
      <charset val="134"/>
    </font>
    <font>
      <sz val="20"/>
      <color theme="1"/>
      <name val="宋体"/>
      <charset val="134"/>
      <scheme val="minor"/>
    </font>
    <font>
      <sz val="36"/>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Arial"/>
      <charset val="0"/>
    </font>
    <font>
      <sz val="10"/>
      <name val="Symbol"/>
      <charset val="2"/>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2" borderId="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7" fillId="0" borderId="8" applyNumberFormat="0" applyFill="0" applyAlignment="0" applyProtection="0">
      <alignment vertical="center"/>
    </xf>
    <xf numFmtId="0" fontId="37" fillId="0" borderId="0" applyNumberFormat="0" applyFill="0" applyBorder="0" applyAlignment="0" applyProtection="0">
      <alignment vertical="center"/>
    </xf>
    <xf numFmtId="0" fontId="38" fillId="3" borderId="9" applyNumberFormat="0" applyAlignment="0" applyProtection="0">
      <alignment vertical="center"/>
    </xf>
    <xf numFmtId="0" fontId="39" fillId="4" borderId="10" applyNumberFormat="0" applyAlignment="0" applyProtection="0">
      <alignment vertical="center"/>
    </xf>
    <xf numFmtId="0" fontId="40" fillId="4" borderId="9" applyNumberFormat="0" applyAlignment="0" applyProtection="0">
      <alignment vertical="center"/>
    </xf>
    <xf numFmtId="0" fontId="41" fillId="5" borderId="11" applyNumberFormat="0" applyAlignment="0" applyProtection="0">
      <alignment vertical="center"/>
    </xf>
    <xf numFmtId="0" fontId="42" fillId="0" borderId="12" applyNumberFormat="0" applyFill="0" applyAlignment="0" applyProtection="0">
      <alignment vertical="center"/>
    </xf>
    <xf numFmtId="0" fontId="1" fillId="0" borderId="13"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46" fillId="32" borderId="0" applyNumberFormat="0" applyBorder="0" applyAlignment="0" applyProtection="0">
      <alignment vertical="center"/>
    </xf>
    <xf numFmtId="0" fontId="47" fillId="0" borderId="0"/>
    <xf numFmtId="0" fontId="0" fillId="0" borderId="0">
      <alignment vertical="center"/>
    </xf>
    <xf numFmtId="0" fontId="7" fillId="0" borderId="0"/>
    <xf numFmtId="0" fontId="7" fillId="0" borderId="0"/>
    <xf numFmtId="0" fontId="47" fillId="0" borderId="0"/>
  </cellStyleXfs>
  <cellXfs count="118">
    <xf numFmtId="0" fontId="0" fillId="0" borderId="0" xfId="0">
      <alignment vertical="center"/>
    </xf>
    <xf numFmtId="0" fontId="1"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0" fontId="4" fillId="0" borderId="4" xfId="0" applyFont="1" applyFill="1" applyBorder="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indent="2"/>
    </xf>
    <xf numFmtId="0" fontId="3" fillId="0" borderId="2" xfId="0"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0" fontId="7"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7" fillId="0" borderId="1" xfId="0" applyFont="1" applyFill="1" applyBorder="1" applyAlignment="1">
      <alignment vertical="center"/>
    </xf>
    <xf numFmtId="0" fontId="11"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3" fillId="0" borderId="0" xfId="0" applyFont="1" applyAlignment="1">
      <alignment horizontal="justify" vertical="center"/>
    </xf>
    <xf numFmtId="0" fontId="14" fillId="0" borderId="0" xfId="0" applyFont="1" applyBorder="1" applyAlignment="1">
      <alignment horizontal="right" vertical="center" wrapText="1"/>
    </xf>
    <xf numFmtId="0" fontId="15" fillId="0" borderId="0" xfId="0" applyFont="1" applyBorder="1" applyAlignment="1">
      <alignment horizontal="right" vertical="center" wrapText="1"/>
    </xf>
    <xf numFmtId="0" fontId="0" fillId="0" borderId="1" xfId="0" applyFont="1" applyBorder="1" applyAlignment="1">
      <alignment vertical="center" wrapText="1"/>
    </xf>
    <xf numFmtId="0" fontId="16" fillId="0" borderId="1" xfId="0" applyFont="1" applyBorder="1" applyAlignment="1">
      <alignment vertical="center" wrapText="1"/>
    </xf>
    <xf numFmtId="177" fontId="17" fillId="0" borderId="1" xfId="0" applyNumberFormat="1" applyFont="1" applyBorder="1" applyAlignment="1">
      <alignment horizontal="center" vertical="center" wrapText="1"/>
    </xf>
    <xf numFmtId="0" fontId="18" fillId="0" borderId="1" xfId="0" applyFont="1" applyBorder="1">
      <alignment vertical="center"/>
    </xf>
    <xf numFmtId="0" fontId="19" fillId="0" borderId="1" xfId="0" applyFont="1" applyFill="1" applyBorder="1" applyAlignment="1">
      <alignment horizontal="center" vertical="center" wrapText="1"/>
    </xf>
    <xf numFmtId="0" fontId="20" fillId="0" borderId="0" xfId="0" applyFont="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21" fillId="0" borderId="4" xfId="0" applyFont="1" applyFill="1" applyBorder="1" applyAlignment="1">
      <alignment horizontal="center" vertical="center" wrapText="1"/>
    </xf>
    <xf numFmtId="0" fontId="21" fillId="0" borderId="4" xfId="0" applyFont="1" applyFill="1" applyBorder="1" applyAlignment="1">
      <alignment horizontal="left" vertical="center" wrapText="1"/>
    </xf>
    <xf numFmtId="0" fontId="14" fillId="0" borderId="1" xfId="0" applyNumberFormat="1" applyFont="1" applyFill="1" applyBorder="1" applyAlignment="1" applyProtection="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vertical="center" wrapText="1"/>
    </xf>
    <xf numFmtId="0" fontId="16" fillId="0" borderId="1" xfId="0" applyFont="1" applyBorder="1" applyAlignment="1">
      <alignment horizontal="center" vertical="center" wrapText="1"/>
    </xf>
    <xf numFmtId="0" fontId="22" fillId="0" borderId="1" xfId="0" applyFont="1" applyFill="1" applyBorder="1" applyAlignment="1">
      <alignment horizontal="left" vertical="center" wrapText="1"/>
    </xf>
    <xf numFmtId="0" fontId="16" fillId="0" borderId="1" xfId="0" applyFont="1" applyBorder="1" applyAlignment="1">
      <alignment horizontal="center" vertical="center"/>
    </xf>
    <xf numFmtId="0" fontId="2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1" fillId="0" borderId="2" xfId="0" applyFont="1" applyBorder="1" applyAlignment="1">
      <alignment horizontal="center" vertical="center"/>
    </xf>
    <xf numFmtId="0" fontId="0" fillId="0" borderId="1" xfId="0" applyFill="1" applyBorder="1" applyAlignment="1">
      <alignment horizontal="center" vertical="center"/>
    </xf>
    <xf numFmtId="0"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0" xfId="0" applyAlignment="1">
      <alignment horizontal="justify" vertical="center"/>
    </xf>
    <xf numFmtId="0" fontId="0" fillId="0" borderId="0" xfId="0" applyBorder="1">
      <alignment vertical="center"/>
    </xf>
    <xf numFmtId="0" fontId="20" fillId="0" borderId="0" xfId="0" applyFont="1" applyAlignment="1">
      <alignment horizontal="center" vertical="center" wrapText="1"/>
    </xf>
    <xf numFmtId="0" fontId="20" fillId="0" borderId="0" xfId="0" applyFont="1" applyAlignment="1">
      <alignment horizontal="justify" vertical="center"/>
    </xf>
    <xf numFmtId="0" fontId="1" fillId="0" borderId="1" xfId="0" applyFont="1" applyBorder="1" applyAlignment="1">
      <alignment horizontal="justify" vertical="center"/>
    </xf>
    <xf numFmtId="0" fontId="9" fillId="0" borderId="1" xfId="0" applyNumberFormat="1" applyFont="1" applyFill="1" applyBorder="1" applyAlignment="1" applyProtection="1">
      <alignment horizontal="center" vertical="center" wrapText="1" shrinkToFit="1"/>
    </xf>
    <xf numFmtId="0" fontId="9" fillId="0" borderId="1" xfId="0" applyNumberFormat="1" applyFont="1" applyFill="1" applyBorder="1" applyAlignment="1" applyProtection="1">
      <alignment horizontal="justify" vertical="center" wrapText="1" shrinkToFit="1"/>
    </xf>
    <xf numFmtId="0" fontId="4" fillId="0" borderId="1" xfId="0" applyFont="1" applyBorder="1" applyAlignment="1">
      <alignment horizontal="center" vertical="center" wrapText="1"/>
    </xf>
    <xf numFmtId="0" fontId="9" fillId="0" borderId="1" xfId="0" applyFont="1" applyFill="1" applyBorder="1" applyAlignment="1">
      <alignment horizontal="justify" vertical="center" wrapText="1"/>
    </xf>
    <xf numFmtId="0" fontId="24" fillId="0" borderId="1" xfId="0" applyFont="1" applyFill="1" applyBorder="1" applyAlignment="1">
      <alignment horizontal="center" vertical="center" wrapText="1"/>
    </xf>
    <xf numFmtId="0" fontId="22" fillId="0" borderId="1" xfId="0" applyFont="1" applyFill="1" applyBorder="1" applyAlignment="1">
      <alignment horizontal="justify" vertical="center" wrapText="1"/>
    </xf>
    <xf numFmtId="0" fontId="0" fillId="0" borderId="1" xfId="0" applyFont="1" applyBorder="1" applyAlignment="1">
      <alignment horizontal="justify" vertical="center" wrapText="1"/>
    </xf>
    <xf numFmtId="0" fontId="0" fillId="0" borderId="1" xfId="0" applyFont="1" applyBorder="1" applyAlignment="1">
      <alignment horizontal="justify" vertical="center"/>
    </xf>
    <xf numFmtId="0" fontId="25" fillId="0" borderId="1" xfId="0" applyFont="1" applyBorder="1" applyAlignment="1">
      <alignment horizontal="center" vertical="center" wrapText="1"/>
    </xf>
    <xf numFmtId="0" fontId="0" fillId="0" borderId="2" xfId="0" applyBorder="1" applyAlignment="1">
      <alignment horizontal="justify" vertical="center"/>
    </xf>
    <xf numFmtId="0" fontId="20" fillId="0" borderId="0" xfId="0" applyFont="1" applyBorder="1" applyAlignment="1">
      <alignment horizontal="center" vertical="center"/>
    </xf>
    <xf numFmtId="0" fontId="1"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0" fillId="0" borderId="0" xfId="0" applyBorder="1" applyAlignment="1">
      <alignment horizontal="center" vertical="center"/>
    </xf>
    <xf numFmtId="0" fontId="2" fillId="0" borderId="1" xfId="0" applyFont="1" applyBorder="1" applyAlignment="1">
      <alignment horizontal="left" vertical="center"/>
    </xf>
    <xf numFmtId="0" fontId="22" fillId="0" borderId="1" xfId="0" applyFont="1" applyBorder="1" applyAlignment="1">
      <alignment horizontal="center" vertical="center"/>
    </xf>
    <xf numFmtId="0" fontId="26" fillId="0" borderId="1" xfId="0" applyFont="1" applyBorder="1" applyAlignment="1">
      <alignment horizontal="center" vertical="center" wrapText="1"/>
    </xf>
    <xf numFmtId="0" fontId="27"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27" fillId="0" borderId="0" xfId="0" applyFont="1" applyFill="1" applyBorder="1" applyAlignment="1">
      <alignment horizontal="center" vertical="center"/>
    </xf>
    <xf numFmtId="0" fontId="22" fillId="0" borderId="1" xfId="0" applyFont="1" applyBorder="1">
      <alignment vertical="center"/>
    </xf>
    <xf numFmtId="0" fontId="22" fillId="0" borderId="3" xfId="0" applyFont="1" applyFill="1" applyBorder="1" applyAlignment="1">
      <alignment horizontal="left" vertical="center" wrapText="1"/>
    </xf>
    <xf numFmtId="0" fontId="22" fillId="0" borderId="1" xfId="0" applyFont="1" applyFill="1" applyBorder="1" applyAlignment="1">
      <alignment horizontal="center" vertical="center"/>
    </xf>
    <xf numFmtId="0" fontId="22" fillId="0" borderId="1" xfId="0" applyFont="1" applyBorder="1" applyAlignment="1">
      <alignment horizontal="left" vertical="center" wrapText="1"/>
    </xf>
    <xf numFmtId="177" fontId="0" fillId="0" borderId="1" xfId="0" applyNumberFormat="1" applyFont="1" applyBorder="1" applyAlignment="1">
      <alignment horizontal="center" vertical="center"/>
    </xf>
    <xf numFmtId="0" fontId="25" fillId="0" borderId="1" xfId="0" applyFont="1" applyBorder="1" applyAlignment="1">
      <alignment horizontal="justify" vertical="center" wrapText="1"/>
    </xf>
    <xf numFmtId="0" fontId="1" fillId="0" borderId="4" xfId="0" applyFont="1" applyBorder="1" applyAlignment="1">
      <alignment horizontal="center" vertical="center"/>
    </xf>
    <xf numFmtId="0" fontId="0" fillId="0" borderId="0" xfId="0" applyFill="1" applyAlignment="1">
      <alignment vertical="center"/>
    </xf>
    <xf numFmtId="0" fontId="0" fillId="0" borderId="0" xfId="0" applyFill="1" applyBorder="1" applyAlignment="1">
      <alignment vertical="center"/>
    </xf>
    <xf numFmtId="0" fontId="28" fillId="0" borderId="0" xfId="0" applyFont="1" applyAlignment="1">
      <alignment horizontal="center" vertical="center"/>
    </xf>
    <xf numFmtId="0" fontId="28" fillId="0" borderId="0" xfId="0" applyFont="1" applyAlignment="1">
      <alignment vertical="center"/>
    </xf>
    <xf numFmtId="0" fontId="0" fillId="0" borderId="1" xfId="0" applyFont="1" applyBorder="1" applyAlignment="1">
      <alignment horizontal="left" vertical="center"/>
    </xf>
    <xf numFmtId="177" fontId="1" fillId="0" borderId="1" xfId="0" applyNumberFormat="1" applyFont="1" applyBorder="1" applyAlignment="1">
      <alignment vertical="center"/>
    </xf>
    <xf numFmtId="177" fontId="1" fillId="0" borderId="1" xfId="0" applyNumberFormat="1" applyFont="1" applyBorder="1" applyAlignment="1">
      <alignment horizontal="center" vertical="center"/>
    </xf>
    <xf numFmtId="0" fontId="29" fillId="0" borderId="0" xfId="0" applyFont="1" applyAlignment="1">
      <alignment horizontal="center" vertical="center" wrapText="1"/>
    </xf>
    <xf numFmtId="57" fontId="28" fillId="0" borderId="0" xfId="0" applyNumberFormat="1" applyFont="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2 2" xfId="49"/>
    <cellStyle name="常规 4" xfId="50"/>
    <cellStyle name="常规 5" xfId="51"/>
    <cellStyle name="0,0_x000d_&#10;NA_x000d_&#10;" xfId="52"/>
    <cellStyle name="常规 2 2 7" xfId="53"/>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 sqref="A1:K26"/>
    </sheetView>
  </sheetViews>
  <sheetFormatPr defaultColWidth="9" defaultRowHeight="14"/>
  <cols>
    <col min="11" max="11" width="34.3727272727273" customWidth="1"/>
  </cols>
  <sheetData>
    <row r="1" spans="1:11">
      <c r="A1" s="116" t="s">
        <v>0</v>
      </c>
      <c r="B1" s="116"/>
      <c r="C1" s="116"/>
      <c r="D1" s="116"/>
      <c r="E1" s="116"/>
      <c r="F1" s="116"/>
      <c r="G1" s="116"/>
      <c r="H1" s="116"/>
      <c r="I1" s="116"/>
      <c r="J1" s="116"/>
      <c r="K1" s="116"/>
    </row>
    <row r="2" spans="1:11">
      <c r="A2" s="116"/>
      <c r="B2" s="116"/>
      <c r="C2" s="116"/>
      <c r="D2" s="116"/>
      <c r="E2" s="116"/>
      <c r="F2" s="116"/>
      <c r="G2" s="116"/>
      <c r="H2" s="116"/>
      <c r="I2" s="116"/>
      <c r="J2" s="116"/>
      <c r="K2" s="116"/>
    </row>
    <row r="3" spans="1:11">
      <c r="A3" s="116"/>
      <c r="B3" s="116"/>
      <c r="C3" s="116"/>
      <c r="D3" s="116"/>
      <c r="E3" s="116"/>
      <c r="F3" s="116"/>
      <c r="G3" s="116"/>
      <c r="H3" s="116"/>
      <c r="I3" s="116"/>
      <c r="J3" s="116"/>
      <c r="K3" s="116"/>
    </row>
    <row r="4" spans="1:11">
      <c r="A4" s="116"/>
      <c r="B4" s="116"/>
      <c r="C4" s="116"/>
      <c r="D4" s="116"/>
      <c r="E4" s="116"/>
      <c r="F4" s="116"/>
      <c r="G4" s="116"/>
      <c r="H4" s="116"/>
      <c r="I4" s="116"/>
      <c r="J4" s="116"/>
      <c r="K4" s="116"/>
    </row>
    <row r="5" spans="1:11">
      <c r="A5" s="116"/>
      <c r="B5" s="116"/>
      <c r="C5" s="116"/>
      <c r="D5" s="116"/>
      <c r="E5" s="116"/>
      <c r="F5" s="116"/>
      <c r="G5" s="116"/>
      <c r="H5" s="116"/>
      <c r="I5" s="116"/>
      <c r="J5" s="116"/>
      <c r="K5" s="116"/>
    </row>
    <row r="6" spans="1:11">
      <c r="A6" s="116"/>
      <c r="B6" s="116"/>
      <c r="C6" s="116"/>
      <c r="D6" s="116"/>
      <c r="E6" s="116"/>
      <c r="F6" s="116"/>
      <c r="G6" s="116"/>
      <c r="H6" s="116"/>
      <c r="I6" s="116"/>
      <c r="J6" s="116"/>
      <c r="K6" s="116"/>
    </row>
    <row r="7" spans="1:11">
      <c r="A7" s="116"/>
      <c r="B7" s="116"/>
      <c r="C7" s="116"/>
      <c r="D7" s="116"/>
      <c r="E7" s="116"/>
      <c r="F7" s="116"/>
      <c r="G7" s="116"/>
      <c r="H7" s="116"/>
      <c r="I7" s="116"/>
      <c r="J7" s="116"/>
      <c r="K7" s="116"/>
    </row>
    <row r="8" spans="1:11">
      <c r="A8" s="116"/>
      <c r="B8" s="116"/>
      <c r="C8" s="116"/>
      <c r="D8" s="116"/>
      <c r="E8" s="116"/>
      <c r="F8" s="116"/>
      <c r="G8" s="116"/>
      <c r="H8" s="116"/>
      <c r="I8" s="116"/>
      <c r="J8" s="116"/>
      <c r="K8" s="116"/>
    </row>
    <row r="9" spans="1:11">
      <c r="A9" s="116"/>
      <c r="B9" s="116"/>
      <c r="C9" s="116"/>
      <c r="D9" s="116"/>
      <c r="E9" s="116"/>
      <c r="F9" s="116"/>
      <c r="G9" s="116"/>
      <c r="H9" s="116"/>
      <c r="I9" s="116"/>
      <c r="J9" s="116"/>
      <c r="K9" s="116"/>
    </row>
    <row r="10" spans="1:11">
      <c r="A10" s="116"/>
      <c r="B10" s="116"/>
      <c r="C10" s="116"/>
      <c r="D10" s="116"/>
      <c r="E10" s="116"/>
      <c r="F10" s="116"/>
      <c r="G10" s="116"/>
      <c r="H10" s="116"/>
      <c r="I10" s="116"/>
      <c r="J10" s="116"/>
      <c r="K10" s="116"/>
    </row>
    <row r="11" spans="1:11">
      <c r="A11" s="116"/>
      <c r="B11" s="116"/>
      <c r="C11" s="116"/>
      <c r="D11" s="116"/>
      <c r="E11" s="116"/>
      <c r="F11" s="116"/>
      <c r="G11" s="116"/>
      <c r="H11" s="116"/>
      <c r="I11" s="116"/>
      <c r="J11" s="116"/>
      <c r="K11" s="116"/>
    </row>
    <row r="12" spans="1:11">
      <c r="A12" s="116"/>
      <c r="B12" s="116"/>
      <c r="C12" s="116"/>
      <c r="D12" s="116"/>
      <c r="E12" s="116"/>
      <c r="F12" s="116"/>
      <c r="G12" s="116"/>
      <c r="H12" s="116"/>
      <c r="I12" s="116"/>
      <c r="J12" s="116"/>
      <c r="K12" s="116"/>
    </row>
    <row r="13" spans="1:11">
      <c r="A13" s="116"/>
      <c r="B13" s="116"/>
      <c r="C13" s="116"/>
      <c r="D13" s="116"/>
      <c r="E13" s="116"/>
      <c r="F13" s="116"/>
      <c r="G13" s="116"/>
      <c r="H13" s="116"/>
      <c r="I13" s="116"/>
      <c r="J13" s="116"/>
      <c r="K13" s="116"/>
    </row>
    <row r="14" spans="1:11">
      <c r="A14" s="116"/>
      <c r="B14" s="116"/>
      <c r="C14" s="116"/>
      <c r="D14" s="116"/>
      <c r="E14" s="116"/>
      <c r="F14" s="116"/>
      <c r="G14" s="116"/>
      <c r="H14" s="116"/>
      <c r="I14" s="116"/>
      <c r="J14" s="116"/>
      <c r="K14" s="116"/>
    </row>
    <row r="15" spans="1:11">
      <c r="A15" s="116"/>
      <c r="B15" s="116"/>
      <c r="C15" s="116"/>
      <c r="D15" s="116"/>
      <c r="E15" s="116"/>
      <c r="F15" s="116"/>
      <c r="G15" s="116"/>
      <c r="H15" s="116"/>
      <c r="I15" s="116"/>
      <c r="J15" s="116"/>
      <c r="K15" s="116"/>
    </row>
    <row r="16" spans="1:11">
      <c r="A16" s="116"/>
      <c r="B16" s="116"/>
      <c r="C16" s="116"/>
      <c r="D16" s="116"/>
      <c r="E16" s="116"/>
      <c r="F16" s="116"/>
      <c r="G16" s="116"/>
      <c r="H16" s="116"/>
      <c r="I16" s="116"/>
      <c r="J16" s="116"/>
      <c r="K16" s="116"/>
    </row>
    <row r="17" spans="1:11">
      <c r="A17" s="116"/>
      <c r="B17" s="116"/>
      <c r="C17" s="116"/>
      <c r="D17" s="116"/>
      <c r="E17" s="116"/>
      <c r="F17" s="116"/>
      <c r="G17" s="116"/>
      <c r="H17" s="116"/>
      <c r="I17" s="116"/>
      <c r="J17" s="116"/>
      <c r="K17" s="116"/>
    </row>
    <row r="18" spans="1:11">
      <c r="A18" s="116"/>
      <c r="B18" s="116"/>
      <c r="C18" s="116"/>
      <c r="D18" s="116"/>
      <c r="E18" s="116"/>
      <c r="F18" s="116"/>
      <c r="G18" s="116"/>
      <c r="H18" s="116"/>
      <c r="I18" s="116"/>
      <c r="J18" s="116"/>
      <c r="K18" s="116"/>
    </row>
    <row r="19" spans="1:11">
      <c r="A19" s="116"/>
      <c r="B19" s="116"/>
      <c r="C19" s="116"/>
      <c r="D19" s="116"/>
      <c r="E19" s="116"/>
      <c r="F19" s="116"/>
      <c r="G19" s="116"/>
      <c r="H19" s="116"/>
      <c r="I19" s="116"/>
      <c r="J19" s="116"/>
      <c r="K19" s="116"/>
    </row>
    <row r="20" spans="1:11">
      <c r="A20" s="116"/>
      <c r="B20" s="116"/>
      <c r="C20" s="116"/>
      <c r="D20" s="116"/>
      <c r="E20" s="116"/>
      <c r="F20" s="116"/>
      <c r="G20" s="116"/>
      <c r="H20" s="116"/>
      <c r="I20" s="116"/>
      <c r="J20" s="116"/>
      <c r="K20" s="116"/>
    </row>
    <row r="21" spans="1:11">
      <c r="A21" s="116"/>
      <c r="B21" s="116"/>
      <c r="C21" s="116"/>
      <c r="D21" s="116"/>
      <c r="E21" s="116"/>
      <c r="F21" s="116"/>
      <c r="G21" s="116"/>
      <c r="H21" s="116"/>
      <c r="I21" s="116"/>
      <c r="J21" s="116"/>
      <c r="K21" s="116"/>
    </row>
    <row r="22" spans="1:11">
      <c r="A22" s="116"/>
      <c r="B22" s="116"/>
      <c r="C22" s="116"/>
      <c r="D22" s="116"/>
      <c r="E22" s="116"/>
      <c r="F22" s="116"/>
      <c r="G22" s="116"/>
      <c r="H22" s="116"/>
      <c r="I22" s="116"/>
      <c r="J22" s="116"/>
      <c r="K22" s="116"/>
    </row>
    <row r="23" spans="1:11">
      <c r="A23" s="116"/>
      <c r="B23" s="116"/>
      <c r="C23" s="116"/>
      <c r="D23" s="116"/>
      <c r="E23" s="116"/>
      <c r="F23" s="116"/>
      <c r="G23" s="116"/>
      <c r="H23" s="116"/>
      <c r="I23" s="116"/>
      <c r="J23" s="116"/>
      <c r="K23" s="116"/>
    </row>
    <row r="24" spans="1:11">
      <c r="A24" s="116"/>
      <c r="B24" s="116"/>
      <c r="C24" s="116"/>
      <c r="D24" s="116"/>
      <c r="E24" s="116"/>
      <c r="F24" s="116"/>
      <c r="G24" s="116"/>
      <c r="H24" s="116"/>
      <c r="I24" s="116"/>
      <c r="J24" s="116"/>
      <c r="K24" s="116"/>
    </row>
    <row r="25" spans="1:11">
      <c r="A25" s="116"/>
      <c r="B25" s="116"/>
      <c r="C25" s="116"/>
      <c r="D25" s="116"/>
      <c r="E25" s="116"/>
      <c r="F25" s="116"/>
      <c r="G25" s="116"/>
      <c r="H25" s="116"/>
      <c r="I25" s="116"/>
      <c r="J25" s="116"/>
      <c r="K25" s="116"/>
    </row>
    <row r="26" spans="1:11">
      <c r="A26" s="116"/>
      <c r="B26" s="116"/>
      <c r="C26" s="116"/>
      <c r="D26" s="116"/>
      <c r="E26" s="116"/>
      <c r="F26" s="116"/>
      <c r="G26" s="116"/>
      <c r="H26" s="116"/>
      <c r="I26" s="116"/>
      <c r="J26" s="116"/>
      <c r="K26" s="116"/>
    </row>
    <row r="27" ht="57.95" customHeight="1" spans="1:11">
      <c r="A27" s="117"/>
      <c r="B27" s="111"/>
      <c r="C27" s="111"/>
      <c r="D27" s="111"/>
      <c r="E27" s="111"/>
      <c r="F27" s="111"/>
      <c r="G27" s="111"/>
      <c r="H27" s="111"/>
      <c r="I27" s="111"/>
      <c r="J27" s="111"/>
      <c r="K27" s="111"/>
    </row>
  </sheetData>
  <mergeCells count="2">
    <mergeCell ref="A27:K27"/>
    <mergeCell ref="A1:K26"/>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zoomScale="85" zoomScaleNormal="85" workbookViewId="0">
      <selection activeCell="C13" sqref="C13"/>
    </sheetView>
  </sheetViews>
  <sheetFormatPr defaultColWidth="8.88181818181818" defaultRowHeight="14"/>
  <cols>
    <col min="2" max="2" width="14.1090909090909" customWidth="1"/>
    <col min="4" max="4" width="35" customWidth="1"/>
    <col min="7" max="7" width="14.7727272727273" customWidth="1"/>
    <col min="8" max="8" width="16.6636363636364" customWidth="1"/>
  </cols>
  <sheetData>
    <row r="1" ht="15" spans="1:9">
      <c r="A1" s="7" t="s">
        <v>137</v>
      </c>
      <c r="B1" s="7"/>
      <c r="C1" s="7"/>
      <c r="D1" s="7"/>
      <c r="E1" s="7"/>
      <c r="F1" s="7"/>
      <c r="G1" s="7"/>
      <c r="H1" s="7"/>
      <c r="I1" s="7"/>
    </row>
    <row r="2" spans="1:9">
      <c r="A2" s="8" t="s">
        <v>2</v>
      </c>
      <c r="B2" s="8" t="s">
        <v>110</v>
      </c>
      <c r="C2" s="9" t="s">
        <v>138</v>
      </c>
      <c r="D2" s="10"/>
      <c r="E2" s="8" t="s">
        <v>5</v>
      </c>
      <c r="F2" s="8" t="s">
        <v>4</v>
      </c>
      <c r="G2" s="8" t="s">
        <v>139</v>
      </c>
      <c r="H2" s="8" t="s">
        <v>140</v>
      </c>
      <c r="I2" s="8" t="s">
        <v>7</v>
      </c>
    </row>
    <row r="3" ht="60" customHeight="1" spans="1:9">
      <c r="A3" s="8">
        <v>1</v>
      </c>
      <c r="B3" s="8" t="s">
        <v>141</v>
      </c>
      <c r="C3" s="11" t="s">
        <v>142</v>
      </c>
      <c r="D3" s="12"/>
      <c r="E3" s="13">
        <v>1</v>
      </c>
      <c r="F3" s="13" t="s">
        <v>49</v>
      </c>
      <c r="G3" s="14">
        <v>30000</v>
      </c>
      <c r="H3" s="15">
        <f>E3*G3</f>
        <v>30000</v>
      </c>
      <c r="I3" s="8"/>
    </row>
    <row r="4" spans="1:9">
      <c r="A4" s="8">
        <v>2</v>
      </c>
      <c r="B4" s="8" t="s">
        <v>143</v>
      </c>
      <c r="C4" s="11" t="s">
        <v>144</v>
      </c>
      <c r="D4" s="16"/>
      <c r="E4" s="13">
        <v>1</v>
      </c>
      <c r="F4" s="13" t="s">
        <v>24</v>
      </c>
      <c r="G4" s="14">
        <v>2400</v>
      </c>
      <c r="H4" s="15">
        <f>E4*G4</f>
        <v>2400</v>
      </c>
      <c r="I4" s="8"/>
    </row>
    <row r="5" ht="92" customHeight="1" spans="1:9">
      <c r="A5" s="8">
        <v>3</v>
      </c>
      <c r="B5" s="17" t="s">
        <v>145</v>
      </c>
      <c r="C5" s="11" t="s">
        <v>146</v>
      </c>
      <c r="D5" s="12"/>
      <c r="E5" s="18">
        <v>1</v>
      </c>
      <c r="F5" s="18" t="s">
        <v>147</v>
      </c>
      <c r="G5" s="14">
        <v>20000</v>
      </c>
      <c r="H5" s="15">
        <f>E5*G5</f>
        <v>20000</v>
      </c>
      <c r="I5" s="15"/>
    </row>
    <row r="6" spans="1:9">
      <c r="A6" s="8">
        <v>4</v>
      </c>
      <c r="B6" s="10" t="s">
        <v>148</v>
      </c>
      <c r="C6" s="11" t="s">
        <v>149</v>
      </c>
      <c r="D6" s="12"/>
      <c r="E6" s="13">
        <v>1</v>
      </c>
      <c r="F6" s="13" t="s">
        <v>24</v>
      </c>
      <c r="G6" s="19">
        <v>300</v>
      </c>
      <c r="H6" s="15">
        <f>E6*G6</f>
        <v>300</v>
      </c>
      <c r="I6" s="21"/>
    </row>
    <row r="7" spans="1:9">
      <c r="A7" s="20" t="s">
        <v>38</v>
      </c>
      <c r="B7" s="10"/>
      <c r="C7" s="19"/>
      <c r="D7" s="19"/>
      <c r="E7" s="19"/>
      <c r="F7" s="19"/>
      <c r="G7" s="19"/>
      <c r="H7" s="21">
        <f>SUM(H3:H6)</f>
        <v>52700</v>
      </c>
      <c r="I7" s="21"/>
    </row>
    <row r="8" spans="1:9">
      <c r="A8" s="22" t="s">
        <v>150</v>
      </c>
      <c r="B8" s="22"/>
      <c r="C8" s="23" t="s">
        <v>151</v>
      </c>
      <c r="D8" s="24"/>
      <c r="E8" s="24"/>
      <c r="F8" s="25"/>
      <c r="G8" s="26"/>
      <c r="H8" s="27">
        <f>H7*0.09</f>
        <v>4743</v>
      </c>
      <c r="I8" s="26"/>
    </row>
    <row r="9" spans="1:9">
      <c r="A9" s="1" t="s">
        <v>43</v>
      </c>
      <c r="B9" s="28"/>
      <c r="C9" s="4" t="s">
        <v>152</v>
      </c>
      <c r="D9" s="5"/>
      <c r="E9" s="5"/>
      <c r="F9" s="6"/>
      <c r="G9" s="2"/>
      <c r="H9" s="28">
        <f>H8+H7</f>
        <v>57443</v>
      </c>
      <c r="I9" s="2"/>
    </row>
  </sheetData>
  <mergeCells count="12">
    <mergeCell ref="A1:I1"/>
    <mergeCell ref="C2:D2"/>
    <mergeCell ref="C3:D3"/>
    <mergeCell ref="C4:D4"/>
    <mergeCell ref="C5:D5"/>
    <mergeCell ref="C6:D6"/>
    <mergeCell ref="A7:B7"/>
    <mergeCell ref="C7:G7"/>
    <mergeCell ref="A8:B8"/>
    <mergeCell ref="C8:F8"/>
    <mergeCell ref="A9:B9"/>
    <mergeCell ref="C9:F9"/>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topLeftCell="A12" workbookViewId="0">
      <selection activeCell="C36" sqref="C36"/>
    </sheetView>
  </sheetViews>
  <sheetFormatPr defaultColWidth="9" defaultRowHeight="14" outlineLevelCol="7"/>
  <cols>
    <col min="3" max="3" width="25.6272727272727" customWidth="1"/>
  </cols>
  <sheetData>
    <row r="1" spans="1:8">
      <c r="A1" s="1" t="s">
        <v>153</v>
      </c>
      <c r="B1" s="1"/>
      <c r="C1" s="1"/>
      <c r="D1" s="1"/>
      <c r="E1" s="1"/>
      <c r="F1" s="1"/>
      <c r="G1" s="1"/>
      <c r="H1" s="1"/>
    </row>
    <row r="2" spans="1:8">
      <c r="A2" s="2" t="s">
        <v>2</v>
      </c>
      <c r="B2" s="2" t="s">
        <v>17</v>
      </c>
      <c r="C2" s="2" t="s">
        <v>18</v>
      </c>
      <c r="D2" s="2" t="s">
        <v>4</v>
      </c>
      <c r="E2" s="2" t="s">
        <v>5</v>
      </c>
      <c r="F2" s="2" t="s">
        <v>19</v>
      </c>
      <c r="G2" s="2" t="s">
        <v>15</v>
      </c>
      <c r="H2" s="2" t="s">
        <v>46</v>
      </c>
    </row>
    <row r="3" ht="224" spans="1:8">
      <c r="A3" s="2">
        <v>1</v>
      </c>
      <c r="B3" s="2" t="s">
        <v>154</v>
      </c>
      <c r="C3" s="3" t="s">
        <v>155</v>
      </c>
      <c r="D3" s="2" t="s">
        <v>24</v>
      </c>
      <c r="E3" s="2">
        <v>2</v>
      </c>
      <c r="F3" s="2">
        <v>2600</v>
      </c>
      <c r="G3" s="2">
        <v>5200</v>
      </c>
      <c r="H3" s="2"/>
    </row>
    <row r="4" ht="224" spans="1:8">
      <c r="A4" s="2">
        <v>2</v>
      </c>
      <c r="B4" s="2" t="s">
        <v>156</v>
      </c>
      <c r="C4" s="3" t="s">
        <v>157</v>
      </c>
      <c r="D4" s="2" t="s">
        <v>24</v>
      </c>
      <c r="E4" s="2">
        <v>1</v>
      </c>
      <c r="F4" s="2">
        <v>1500</v>
      </c>
      <c r="G4" s="2">
        <v>1500</v>
      </c>
      <c r="H4" s="2"/>
    </row>
    <row r="5" ht="70" spans="1:8">
      <c r="A5" s="2">
        <v>3</v>
      </c>
      <c r="B5" s="2" t="s">
        <v>158</v>
      </c>
      <c r="C5" s="3" t="s">
        <v>159</v>
      </c>
      <c r="D5" s="2" t="s">
        <v>75</v>
      </c>
      <c r="E5" s="2">
        <v>10</v>
      </c>
      <c r="F5" s="2">
        <v>68</v>
      </c>
      <c r="G5" s="2">
        <v>680</v>
      </c>
      <c r="H5" s="2"/>
    </row>
    <row r="6" ht="140" spans="1:8">
      <c r="A6" s="2">
        <v>4</v>
      </c>
      <c r="B6" s="2" t="s">
        <v>160</v>
      </c>
      <c r="C6" s="3" t="s">
        <v>161</v>
      </c>
      <c r="D6" s="2" t="s">
        <v>75</v>
      </c>
      <c r="E6" s="2">
        <v>90</v>
      </c>
      <c r="F6" s="2">
        <v>45</v>
      </c>
      <c r="G6" s="2">
        <v>4050</v>
      </c>
      <c r="H6" s="2"/>
    </row>
    <row r="7" ht="70" spans="1:8">
      <c r="A7" s="2">
        <v>5</v>
      </c>
      <c r="B7" s="2" t="s">
        <v>162</v>
      </c>
      <c r="C7" s="3" t="s">
        <v>163</v>
      </c>
      <c r="D7" s="2" t="s">
        <v>79</v>
      </c>
      <c r="E7" s="2">
        <v>360</v>
      </c>
      <c r="F7" s="2">
        <v>4.5</v>
      </c>
      <c r="G7" s="2">
        <v>1620</v>
      </c>
      <c r="H7" s="2"/>
    </row>
    <row r="8" ht="98" spans="1:8">
      <c r="A8" s="2">
        <v>6</v>
      </c>
      <c r="B8" s="2" t="s">
        <v>164</v>
      </c>
      <c r="C8" s="3" t="s">
        <v>165</v>
      </c>
      <c r="D8" s="2" t="s">
        <v>79</v>
      </c>
      <c r="E8" s="2">
        <v>72</v>
      </c>
      <c r="F8" s="2">
        <v>4</v>
      </c>
      <c r="G8" s="2">
        <v>288</v>
      </c>
      <c r="H8" s="2"/>
    </row>
    <row r="9" ht="56" spans="1:8">
      <c r="A9" s="2">
        <v>7</v>
      </c>
      <c r="B9" s="2" t="s">
        <v>166</v>
      </c>
      <c r="C9" s="3" t="s">
        <v>167</v>
      </c>
      <c r="D9" s="2" t="s">
        <v>79</v>
      </c>
      <c r="E9" s="2">
        <v>90</v>
      </c>
      <c r="F9" s="2">
        <v>3</v>
      </c>
      <c r="G9" s="2">
        <v>270</v>
      </c>
      <c r="H9" s="2"/>
    </row>
    <row r="10" ht="56" spans="1:8">
      <c r="A10" s="2">
        <v>8</v>
      </c>
      <c r="B10" s="2" t="s">
        <v>168</v>
      </c>
      <c r="C10" s="3" t="s">
        <v>169</v>
      </c>
      <c r="D10" s="2" t="s">
        <v>79</v>
      </c>
      <c r="E10" s="2">
        <v>10</v>
      </c>
      <c r="F10" s="2">
        <v>3</v>
      </c>
      <c r="G10" s="2">
        <v>30</v>
      </c>
      <c r="H10" s="2"/>
    </row>
    <row r="11" ht="70" spans="1:8">
      <c r="A11" s="2">
        <v>9</v>
      </c>
      <c r="B11" s="2" t="s">
        <v>170</v>
      </c>
      <c r="C11" s="3" t="s">
        <v>171</v>
      </c>
      <c r="D11" s="2" t="s">
        <v>79</v>
      </c>
      <c r="E11" s="2">
        <v>110</v>
      </c>
      <c r="F11" s="2">
        <v>9</v>
      </c>
      <c r="G11" s="2">
        <v>990</v>
      </c>
      <c r="H11" s="2"/>
    </row>
    <row r="12" ht="154" spans="1:8">
      <c r="A12" s="2">
        <v>10</v>
      </c>
      <c r="B12" s="2" t="s">
        <v>172</v>
      </c>
      <c r="C12" s="3" t="s">
        <v>173</v>
      </c>
      <c r="D12" s="2" t="s">
        <v>79</v>
      </c>
      <c r="E12" s="2">
        <v>2</v>
      </c>
      <c r="F12" s="2">
        <v>480</v>
      </c>
      <c r="G12" s="2">
        <v>960</v>
      </c>
      <c r="H12" s="2"/>
    </row>
    <row r="13" spans="1:8">
      <c r="A13" s="2">
        <v>11</v>
      </c>
      <c r="B13" s="2" t="s">
        <v>174</v>
      </c>
      <c r="C13" s="2" t="s">
        <v>175</v>
      </c>
      <c r="D13" s="2" t="s">
        <v>79</v>
      </c>
      <c r="E13" s="2">
        <v>4</v>
      </c>
      <c r="F13" s="2">
        <v>150</v>
      </c>
      <c r="G13" s="2">
        <v>600</v>
      </c>
      <c r="H13" s="2"/>
    </row>
    <row r="14" spans="1:8">
      <c r="A14" s="2">
        <v>12</v>
      </c>
      <c r="B14" s="2" t="s">
        <v>176</v>
      </c>
      <c r="C14" s="2" t="s">
        <v>177</v>
      </c>
      <c r="D14" s="2" t="s">
        <v>79</v>
      </c>
      <c r="E14" s="2">
        <v>72</v>
      </c>
      <c r="F14" s="2">
        <v>4</v>
      </c>
      <c r="G14" s="2">
        <v>288</v>
      </c>
      <c r="H14" s="2"/>
    </row>
    <row r="15" spans="1:8">
      <c r="A15" s="2">
        <v>13</v>
      </c>
      <c r="B15" s="2" t="s">
        <v>178</v>
      </c>
      <c r="C15" s="2" t="s">
        <v>179</v>
      </c>
      <c r="D15" s="2" t="s">
        <v>70</v>
      </c>
      <c r="E15" s="2">
        <v>1250</v>
      </c>
      <c r="F15" s="2">
        <v>1.5</v>
      </c>
      <c r="G15" s="2">
        <v>1875</v>
      </c>
      <c r="H15" s="2"/>
    </row>
    <row r="16" spans="1:8">
      <c r="A16" s="2">
        <v>14</v>
      </c>
      <c r="B16" s="2" t="s">
        <v>180</v>
      </c>
      <c r="C16" s="2" t="s">
        <v>181</v>
      </c>
      <c r="D16" s="2" t="s">
        <v>70</v>
      </c>
      <c r="E16" s="2">
        <v>100</v>
      </c>
      <c r="F16" s="2">
        <v>4</v>
      </c>
      <c r="G16" s="2">
        <v>400</v>
      </c>
      <c r="H16" s="2"/>
    </row>
    <row r="17" spans="1:8">
      <c r="A17" s="2">
        <v>15</v>
      </c>
      <c r="B17" s="2" t="s">
        <v>182</v>
      </c>
      <c r="C17" s="2" t="s">
        <v>183</v>
      </c>
      <c r="D17" s="2" t="s">
        <v>184</v>
      </c>
      <c r="E17" s="2">
        <v>30</v>
      </c>
      <c r="F17" s="2">
        <v>8</v>
      </c>
      <c r="G17" s="2">
        <v>240</v>
      </c>
      <c r="H17" s="2"/>
    </row>
    <row r="18" spans="1:8">
      <c r="A18" s="2">
        <v>16</v>
      </c>
      <c r="B18" s="2" t="s">
        <v>185</v>
      </c>
      <c r="C18" s="2" t="s">
        <v>186</v>
      </c>
      <c r="D18" s="2" t="s">
        <v>79</v>
      </c>
      <c r="E18" s="2">
        <v>2</v>
      </c>
      <c r="F18" s="2">
        <v>80</v>
      </c>
      <c r="G18" s="2">
        <v>160</v>
      </c>
      <c r="H18" s="2"/>
    </row>
    <row r="19" spans="1:8">
      <c r="A19" s="2">
        <v>17</v>
      </c>
      <c r="B19" s="2" t="s">
        <v>187</v>
      </c>
      <c r="C19" s="2" t="s">
        <v>188</v>
      </c>
      <c r="D19" s="2" t="s">
        <v>79</v>
      </c>
      <c r="E19" s="2">
        <v>55</v>
      </c>
      <c r="F19" s="2">
        <v>3</v>
      </c>
      <c r="G19" s="2">
        <v>165</v>
      </c>
      <c r="H19" s="2"/>
    </row>
    <row r="20" spans="1:8">
      <c r="A20" s="2">
        <v>18</v>
      </c>
      <c r="B20" s="2" t="s">
        <v>71</v>
      </c>
      <c r="C20" s="2" t="s">
        <v>189</v>
      </c>
      <c r="D20" s="2" t="s">
        <v>70</v>
      </c>
      <c r="E20" s="2">
        <v>200</v>
      </c>
      <c r="F20" s="2">
        <v>3</v>
      </c>
      <c r="G20" s="2">
        <v>600</v>
      </c>
      <c r="H20" s="2"/>
    </row>
    <row r="21" spans="1:8">
      <c r="A21" s="2">
        <v>19</v>
      </c>
      <c r="B21" s="2" t="s">
        <v>190</v>
      </c>
      <c r="C21" s="2" t="s">
        <v>191</v>
      </c>
      <c r="D21" s="2" t="s">
        <v>192</v>
      </c>
      <c r="E21" s="2">
        <v>1</v>
      </c>
      <c r="F21" s="2">
        <v>980</v>
      </c>
      <c r="G21" s="2">
        <v>980</v>
      </c>
      <c r="H21" s="2"/>
    </row>
    <row r="22" spans="1:8">
      <c r="A22" s="2">
        <v>20</v>
      </c>
      <c r="B22" s="2" t="s">
        <v>193</v>
      </c>
      <c r="C22" s="2" t="s">
        <v>194</v>
      </c>
      <c r="D22" s="2" t="s">
        <v>195</v>
      </c>
      <c r="E22" s="2">
        <v>4</v>
      </c>
      <c r="F22" s="2">
        <v>350</v>
      </c>
      <c r="G22" s="2">
        <v>1400</v>
      </c>
      <c r="H22" s="2"/>
    </row>
    <row r="23" spans="1:8">
      <c r="A23" s="2">
        <v>21</v>
      </c>
      <c r="B23" s="2" t="s">
        <v>196</v>
      </c>
      <c r="C23" s="2" t="s">
        <v>197</v>
      </c>
      <c r="D23" s="2" t="s">
        <v>24</v>
      </c>
      <c r="E23" s="2">
        <v>1</v>
      </c>
      <c r="F23" s="2">
        <v>550</v>
      </c>
      <c r="G23" s="2">
        <v>550</v>
      </c>
      <c r="H23" s="2"/>
    </row>
    <row r="24" spans="1:8">
      <c r="A24" s="2">
        <v>22</v>
      </c>
      <c r="B24" s="2" t="s">
        <v>198</v>
      </c>
      <c r="C24" s="2" t="s">
        <v>199</v>
      </c>
      <c r="D24" s="2" t="s">
        <v>24</v>
      </c>
      <c r="E24" s="2">
        <v>1</v>
      </c>
      <c r="F24" s="2">
        <v>3500</v>
      </c>
      <c r="G24" s="2">
        <v>3500</v>
      </c>
      <c r="H24" s="2"/>
    </row>
    <row r="25" spans="1:8">
      <c r="A25" s="2">
        <v>23</v>
      </c>
      <c r="B25" s="2" t="s">
        <v>200</v>
      </c>
      <c r="C25" s="2" t="s">
        <v>201</v>
      </c>
      <c r="D25" s="2" t="s">
        <v>70</v>
      </c>
      <c r="E25" s="2">
        <v>600</v>
      </c>
      <c r="F25" s="2">
        <v>4</v>
      </c>
      <c r="G25" s="2">
        <v>2400</v>
      </c>
      <c r="H25" s="2"/>
    </row>
    <row r="26" spans="1:8">
      <c r="A26" s="2">
        <v>24</v>
      </c>
      <c r="B26" s="2" t="s">
        <v>202</v>
      </c>
      <c r="C26" s="2" t="s">
        <v>203</v>
      </c>
      <c r="D26" s="2" t="s">
        <v>204</v>
      </c>
      <c r="E26" s="2">
        <v>16</v>
      </c>
      <c r="F26" s="2">
        <v>40</v>
      </c>
      <c r="G26" s="2">
        <v>640</v>
      </c>
      <c r="H26" s="2"/>
    </row>
    <row r="27" spans="1:8">
      <c r="A27" s="2">
        <v>25</v>
      </c>
      <c r="B27" s="2" t="s">
        <v>205</v>
      </c>
      <c r="C27" s="2" t="s">
        <v>206</v>
      </c>
      <c r="D27" s="2" t="s">
        <v>75</v>
      </c>
      <c r="E27" s="2">
        <v>2</v>
      </c>
      <c r="F27" s="2">
        <v>350</v>
      </c>
      <c r="G27" s="2">
        <v>700</v>
      </c>
      <c r="H27" s="2"/>
    </row>
    <row r="28" spans="1:8">
      <c r="A28" s="2">
        <v>26</v>
      </c>
      <c r="B28" s="2" t="s">
        <v>207</v>
      </c>
      <c r="C28" s="2" t="s">
        <v>208</v>
      </c>
      <c r="D28" s="2" t="s">
        <v>209</v>
      </c>
      <c r="E28" s="2">
        <v>280</v>
      </c>
      <c r="F28" s="2">
        <v>3</v>
      </c>
      <c r="G28" s="2">
        <v>840</v>
      </c>
      <c r="H28" s="2"/>
    </row>
    <row r="29" spans="1:8">
      <c r="A29" s="2">
        <v>27</v>
      </c>
      <c r="B29" s="2" t="s">
        <v>210</v>
      </c>
      <c r="C29" s="2" t="s">
        <v>211</v>
      </c>
      <c r="D29" s="2" t="s">
        <v>70</v>
      </c>
      <c r="E29" s="2">
        <v>420</v>
      </c>
      <c r="F29" s="2">
        <v>5</v>
      </c>
      <c r="G29" s="2">
        <v>2100</v>
      </c>
      <c r="H29" s="2"/>
    </row>
    <row r="30" spans="1:8">
      <c r="A30" s="2">
        <v>25</v>
      </c>
      <c r="B30" s="2" t="s">
        <v>212</v>
      </c>
      <c r="C30" s="2" t="s">
        <v>213</v>
      </c>
      <c r="D30" s="2" t="s">
        <v>32</v>
      </c>
      <c r="E30" s="2">
        <v>1</v>
      </c>
      <c r="F30" s="2">
        <v>800</v>
      </c>
      <c r="G30" s="2">
        <v>800</v>
      </c>
      <c r="H30" s="2"/>
    </row>
    <row r="31" spans="1:8">
      <c r="A31" s="2" t="s">
        <v>214</v>
      </c>
      <c r="B31" s="4"/>
      <c r="C31" s="5"/>
      <c r="D31" s="5"/>
      <c r="E31" s="5"/>
      <c r="F31" s="6"/>
      <c r="G31" s="2">
        <v>33826</v>
      </c>
      <c r="H31" s="2"/>
    </row>
    <row r="32" spans="1:8">
      <c r="A32" s="2" t="s">
        <v>150</v>
      </c>
      <c r="B32" s="4" t="s">
        <v>151</v>
      </c>
      <c r="C32" s="5"/>
      <c r="D32" s="5"/>
      <c r="E32" s="5"/>
      <c r="F32" s="6"/>
      <c r="G32" s="2">
        <v>3044.34</v>
      </c>
      <c r="H32" s="2"/>
    </row>
    <row r="33" spans="1:8">
      <c r="A33" s="2" t="s">
        <v>43</v>
      </c>
      <c r="B33" s="4" t="s">
        <v>152</v>
      </c>
      <c r="C33" s="5"/>
      <c r="D33" s="5"/>
      <c r="E33" s="5"/>
      <c r="F33" s="6"/>
      <c r="G33" s="2">
        <v>36870.34</v>
      </c>
      <c r="H33" s="2"/>
    </row>
  </sheetData>
  <mergeCells count="4">
    <mergeCell ref="A1:H1"/>
    <mergeCell ref="B31:F31"/>
    <mergeCell ref="B32:F32"/>
    <mergeCell ref="B33:F3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A1" sqref="A1:F1"/>
    </sheetView>
  </sheetViews>
  <sheetFormatPr defaultColWidth="9" defaultRowHeight="14"/>
  <cols>
    <col min="1" max="1" width="8" customWidth="1"/>
    <col min="2" max="2" width="26.7545454545455" customWidth="1"/>
    <col min="3" max="3" width="9.37272727272727" customWidth="1"/>
    <col min="4" max="4" width="9.25454545454545" customWidth="1"/>
    <col min="5" max="5" width="18.4454545454545" customWidth="1"/>
    <col min="6" max="6" width="11.7545454545455" customWidth="1"/>
    <col min="7" max="7" width="16.8727272727273" customWidth="1"/>
    <col min="8" max="8" width="14" customWidth="1"/>
  </cols>
  <sheetData>
    <row r="1" ht="27" customHeight="1" spans="1:9">
      <c r="A1" s="111" t="s">
        <v>1</v>
      </c>
      <c r="B1" s="111"/>
      <c r="C1" s="111"/>
      <c r="D1" s="111"/>
      <c r="E1" s="111"/>
      <c r="F1" s="111"/>
      <c r="G1" s="112"/>
      <c r="H1" s="112"/>
      <c r="I1" s="112"/>
    </row>
    <row r="2" ht="36" customHeight="1" spans="1:6">
      <c r="A2" s="28" t="s">
        <v>2</v>
      </c>
      <c r="B2" s="28" t="s">
        <v>3</v>
      </c>
      <c r="C2" s="28" t="s">
        <v>4</v>
      </c>
      <c r="D2" s="28" t="s">
        <v>5</v>
      </c>
      <c r="E2" s="28" t="s">
        <v>6</v>
      </c>
      <c r="F2" s="28" t="s">
        <v>7</v>
      </c>
    </row>
    <row r="3" ht="24.95" customHeight="1" spans="1:6">
      <c r="A3" s="28">
        <v>1</v>
      </c>
      <c r="B3" s="2" t="s">
        <v>8</v>
      </c>
      <c r="C3" s="28" t="s">
        <v>9</v>
      </c>
      <c r="D3" s="28">
        <v>1</v>
      </c>
      <c r="E3" s="28">
        <f>消防网络设备!G14</f>
        <v>53406.839</v>
      </c>
      <c r="F3" s="28"/>
    </row>
    <row r="4" ht="24.95" customHeight="1" spans="1:6">
      <c r="A4" s="28">
        <v>2</v>
      </c>
      <c r="B4" s="2" t="s">
        <v>10</v>
      </c>
      <c r="C4" s="28" t="s">
        <v>9</v>
      </c>
      <c r="D4" s="28">
        <v>1</v>
      </c>
      <c r="E4" s="28">
        <f>远程视频会议系统!G22</f>
        <v>122879.515</v>
      </c>
      <c r="F4" s="28"/>
    </row>
    <row r="5" ht="24.95" customHeight="1" spans="1:6">
      <c r="A5" s="28">
        <v>3</v>
      </c>
      <c r="B5" s="2" t="s">
        <v>11</v>
      </c>
      <c r="C5" s="28" t="s">
        <v>9</v>
      </c>
      <c r="D5" s="28">
        <v>1</v>
      </c>
      <c r="E5" s="28">
        <f>营区监控系统!G7</f>
        <v>0</v>
      </c>
      <c r="F5" s="28"/>
    </row>
    <row r="6" ht="24.95" customHeight="1" spans="1:6">
      <c r="A6" s="28">
        <v>4</v>
      </c>
      <c r="B6" s="2" t="s">
        <v>12</v>
      </c>
      <c r="C6" s="28" t="s">
        <v>9</v>
      </c>
      <c r="D6" s="28">
        <v>1</v>
      </c>
      <c r="E6" s="28">
        <f>营区广播系统!G16</f>
        <v>27910.322</v>
      </c>
      <c r="F6" s="28"/>
    </row>
    <row r="7" ht="24.95" customHeight="1" spans="1:6">
      <c r="A7" s="28">
        <v>5</v>
      </c>
      <c r="B7" s="2" t="str">
        <f>值班室信息化系统!A1</f>
        <v>值班室指挥调度系统</v>
      </c>
      <c r="C7" s="28" t="s">
        <v>9</v>
      </c>
      <c r="D7" s="28">
        <v>1</v>
      </c>
      <c r="E7" s="28">
        <f>值班室信息化系统!G12</f>
        <v>174287.948</v>
      </c>
      <c r="F7" s="28"/>
    </row>
    <row r="8" ht="24.95" customHeight="1" spans="1:6">
      <c r="A8" s="28">
        <v>6</v>
      </c>
      <c r="B8" s="2" t="str">
        <f>'4G图传系统'!A1</f>
        <v>4G图传系统配置清单</v>
      </c>
      <c r="C8" s="28" t="s">
        <v>9</v>
      </c>
      <c r="D8" s="28">
        <v>1</v>
      </c>
      <c r="E8" s="40">
        <f>'4G图传系统'!G8</f>
        <v>120016.63</v>
      </c>
      <c r="F8" s="28"/>
    </row>
    <row r="9" ht="24.95" customHeight="1" spans="1:6">
      <c r="A9" s="28">
        <v>7</v>
      </c>
      <c r="B9" s="2" t="str">
        <f>无线通信及卫星通信设备系统!A1</f>
        <v>无线通信设备系统配置清单</v>
      </c>
      <c r="C9" s="28" t="s">
        <v>9</v>
      </c>
      <c r="D9" s="28">
        <v>1</v>
      </c>
      <c r="E9" s="28">
        <f>无线通信及卫星通信设备系统!G9</f>
        <v>20792.404</v>
      </c>
      <c r="F9" s="2"/>
    </row>
    <row r="10" ht="24.95" customHeight="1" spans="1:6">
      <c r="A10" s="28">
        <v>8</v>
      </c>
      <c r="B10" s="2" t="s">
        <v>13</v>
      </c>
      <c r="C10" s="28" t="s">
        <v>9</v>
      </c>
      <c r="D10" s="28">
        <v>1</v>
      </c>
      <c r="E10" s="28">
        <f>智能接处警系统!H9</f>
        <v>57443</v>
      </c>
      <c r="F10" s="2"/>
    </row>
    <row r="11" spans="1:6">
      <c r="A11" s="28">
        <v>9</v>
      </c>
      <c r="B11" s="113" t="s">
        <v>14</v>
      </c>
      <c r="C11" s="68" t="s">
        <v>9</v>
      </c>
      <c r="D11" s="68">
        <v>1</v>
      </c>
      <c r="E11" s="106">
        <f>电子围栏!G33</f>
        <v>36870.34</v>
      </c>
      <c r="F11" s="114"/>
    </row>
    <row r="12" spans="1:6">
      <c r="A12" s="28" t="s">
        <v>15</v>
      </c>
      <c r="B12" s="1"/>
      <c r="C12" s="1"/>
      <c r="D12" s="1"/>
      <c r="E12" s="115">
        <f>SUM(E3:E10)</f>
        <v>576736.658</v>
      </c>
      <c r="F12" s="114"/>
    </row>
  </sheetData>
  <mergeCells count="2">
    <mergeCell ref="A1:F1"/>
    <mergeCell ref="B12:D12"/>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zoomScale="70" zoomScaleNormal="70" workbookViewId="0">
      <selection activeCell="L5" sqref="L5"/>
    </sheetView>
  </sheetViews>
  <sheetFormatPr defaultColWidth="9" defaultRowHeight="14"/>
  <cols>
    <col min="1" max="1" width="7.62727272727273" customWidth="1"/>
    <col min="2" max="2" width="11.1272727272727" customWidth="1"/>
    <col min="3" max="3" width="56.3727272727273" customWidth="1"/>
    <col min="6" max="8" width="17.1272727272727" customWidth="1"/>
  </cols>
  <sheetData>
    <row r="1" ht="30.95" customHeight="1" spans="1:8">
      <c r="A1" s="53" t="s">
        <v>16</v>
      </c>
      <c r="B1" s="53"/>
      <c r="C1" s="53"/>
      <c r="D1" s="53"/>
      <c r="E1" s="53"/>
      <c r="F1" s="53"/>
      <c r="G1" s="53"/>
      <c r="H1" s="53"/>
    </row>
    <row r="2" ht="24.95" customHeight="1" spans="1:8">
      <c r="A2" s="1" t="s">
        <v>2</v>
      </c>
      <c r="B2" s="1" t="s">
        <v>17</v>
      </c>
      <c r="C2" s="1" t="s">
        <v>18</v>
      </c>
      <c r="D2" s="1" t="s">
        <v>4</v>
      </c>
      <c r="E2" s="1" t="s">
        <v>5</v>
      </c>
      <c r="F2" s="1" t="s">
        <v>19</v>
      </c>
      <c r="G2" s="1" t="s">
        <v>15</v>
      </c>
      <c r="H2" s="1" t="s">
        <v>20</v>
      </c>
    </row>
    <row r="3" ht="24.95" customHeight="1" spans="1:8">
      <c r="A3" s="96" t="s">
        <v>21</v>
      </c>
      <c r="B3" s="96"/>
      <c r="C3" s="96"/>
      <c r="D3" s="96"/>
      <c r="E3" s="96"/>
      <c r="F3" s="96"/>
      <c r="G3" s="96"/>
      <c r="H3" s="96"/>
    </row>
    <row r="4" ht="145" customHeight="1" spans="1:8">
      <c r="A4" s="97">
        <v>1</v>
      </c>
      <c r="B4" s="98" t="s">
        <v>22</v>
      </c>
      <c r="C4" s="39" t="s">
        <v>23</v>
      </c>
      <c r="D4" s="98" t="s">
        <v>24</v>
      </c>
      <c r="E4" s="97">
        <v>2</v>
      </c>
      <c r="F4" s="99">
        <v>4290</v>
      </c>
      <c r="G4" s="98">
        <f>F4*E4</f>
        <v>8580</v>
      </c>
      <c r="H4" s="84" t="s">
        <v>25</v>
      </c>
    </row>
    <row r="5" ht="130" spans="1:9">
      <c r="A5" s="97">
        <v>2</v>
      </c>
      <c r="B5" s="100" t="s">
        <v>26</v>
      </c>
      <c r="C5" s="39" t="s">
        <v>23</v>
      </c>
      <c r="D5" s="100" t="s">
        <v>24</v>
      </c>
      <c r="E5" s="100">
        <v>1</v>
      </c>
      <c r="F5" s="101">
        <v>4290</v>
      </c>
      <c r="G5" s="98">
        <f>F5*E5</f>
        <v>4290</v>
      </c>
      <c r="H5" s="102"/>
      <c r="I5" s="109"/>
    </row>
    <row r="6" ht="42" customHeight="1" spans="1:9">
      <c r="A6" s="97">
        <v>3</v>
      </c>
      <c r="B6" s="100" t="s">
        <v>27</v>
      </c>
      <c r="C6" s="103" t="s">
        <v>28</v>
      </c>
      <c r="D6" s="100" t="s">
        <v>29</v>
      </c>
      <c r="E6" s="104">
        <v>1</v>
      </c>
      <c r="F6" s="104">
        <v>3700</v>
      </c>
      <c r="G6" s="98">
        <f>F6*E6</f>
        <v>3700</v>
      </c>
      <c r="H6" s="102"/>
      <c r="I6" s="109"/>
    </row>
    <row r="7" ht="42" customHeight="1" spans="1:9">
      <c r="A7" s="97">
        <v>4</v>
      </c>
      <c r="B7" s="98" t="s">
        <v>30</v>
      </c>
      <c r="C7" s="105" t="s">
        <v>31</v>
      </c>
      <c r="D7" s="98" t="s">
        <v>32</v>
      </c>
      <c r="E7" s="97">
        <v>1</v>
      </c>
      <c r="F7" s="97">
        <v>1000</v>
      </c>
      <c r="G7" s="98">
        <f>F7*E7</f>
        <v>1000</v>
      </c>
      <c r="H7" s="102"/>
      <c r="I7" s="110"/>
    </row>
    <row r="8" ht="24.95" customHeight="1" spans="1:8">
      <c r="A8" s="97">
        <v>5</v>
      </c>
      <c r="B8" s="66" t="s">
        <v>33</v>
      </c>
      <c r="C8" s="68" t="s">
        <v>34</v>
      </c>
      <c r="D8" s="68" t="s">
        <v>35</v>
      </c>
      <c r="E8" s="68">
        <v>1</v>
      </c>
      <c r="F8" s="106">
        <v>10000</v>
      </c>
      <c r="G8" s="100">
        <f t="shared" ref="G8:G10" si="0">E8*F8</f>
        <v>10000</v>
      </c>
      <c r="H8" s="2"/>
    </row>
    <row r="9" ht="24.95" customHeight="1" spans="1:8">
      <c r="A9" s="97">
        <v>6</v>
      </c>
      <c r="B9" s="66" t="s">
        <v>36</v>
      </c>
      <c r="C9" s="68" t="s">
        <v>34</v>
      </c>
      <c r="D9" s="68" t="s">
        <v>35</v>
      </c>
      <c r="E9" s="68">
        <v>1</v>
      </c>
      <c r="F9" s="106">
        <v>10000</v>
      </c>
      <c r="G9" s="100">
        <f t="shared" si="0"/>
        <v>10000</v>
      </c>
      <c r="H9" s="2"/>
    </row>
    <row r="10" ht="24.95" customHeight="1" spans="1:8">
      <c r="A10" s="97">
        <v>7</v>
      </c>
      <c r="B10" s="66" t="s">
        <v>37</v>
      </c>
      <c r="C10" s="68" t="s">
        <v>34</v>
      </c>
      <c r="D10" s="68" t="s">
        <v>35</v>
      </c>
      <c r="E10" s="68">
        <v>1</v>
      </c>
      <c r="F10" s="106">
        <v>10000</v>
      </c>
      <c r="G10" s="100">
        <f t="shared" si="0"/>
        <v>10000</v>
      </c>
      <c r="H10" s="2"/>
    </row>
    <row r="11" ht="24.95" customHeight="1" spans="1:8">
      <c r="A11" s="90" t="s">
        <v>38</v>
      </c>
      <c r="B11" s="107"/>
      <c r="C11" s="1"/>
      <c r="D11" s="1"/>
      <c r="E11" s="1"/>
      <c r="F11" s="2"/>
      <c r="G11" s="28">
        <f>SUM(G4:G10)</f>
        <v>47570</v>
      </c>
      <c r="H11" s="2"/>
    </row>
    <row r="12" spans="1:8">
      <c r="A12" s="69" t="s">
        <v>39</v>
      </c>
      <c r="B12" s="108"/>
      <c r="C12" s="2" t="s">
        <v>40</v>
      </c>
      <c r="D12" s="2"/>
      <c r="E12" s="2"/>
      <c r="F12" s="2"/>
      <c r="G12" s="28">
        <f>G11*3%</f>
        <v>1427.1</v>
      </c>
      <c r="H12" s="2"/>
    </row>
    <row r="13" spans="1:8">
      <c r="A13" s="69" t="s">
        <v>41</v>
      </c>
      <c r="B13" s="108"/>
      <c r="C13" s="2" t="s">
        <v>42</v>
      </c>
      <c r="D13" s="2"/>
      <c r="E13" s="2"/>
      <c r="F13" s="2"/>
      <c r="G13" s="28">
        <f>(G11+G12)*0.09</f>
        <v>4409.739</v>
      </c>
      <c r="H13" s="2"/>
    </row>
    <row r="14" spans="1:8">
      <c r="A14" s="69" t="s">
        <v>43</v>
      </c>
      <c r="B14" s="6"/>
      <c r="C14" s="2" t="s">
        <v>44</v>
      </c>
      <c r="D14" s="2"/>
      <c r="E14" s="2"/>
      <c r="F14" s="2"/>
      <c r="G14" s="28">
        <f>G13+G12+G11</f>
        <v>53406.839</v>
      </c>
      <c r="H14" s="2"/>
    </row>
  </sheetData>
  <mergeCells count="7">
    <mergeCell ref="A1:H1"/>
    <mergeCell ref="A3:H3"/>
    <mergeCell ref="A11:B11"/>
    <mergeCell ref="C11:E11"/>
    <mergeCell ref="A12:B12"/>
    <mergeCell ref="A13:B13"/>
    <mergeCell ref="A14:B14"/>
  </mergeCells>
  <pageMargins left="0.700694444444445" right="0.700694444444445"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K5" sqref="K5"/>
    </sheetView>
  </sheetViews>
  <sheetFormatPr defaultColWidth="9" defaultRowHeight="14"/>
  <cols>
    <col min="1" max="1" width="6.25454545454545" customWidth="1"/>
    <col min="2" max="2" width="12" customWidth="1"/>
    <col min="3" max="3" width="66.2545454545455" style="77" customWidth="1"/>
    <col min="6" max="6" width="11.7545454545455" customWidth="1"/>
    <col min="7" max="7" width="18.1090909090909" customWidth="1"/>
    <col min="8" max="8" width="11.7545454545455" customWidth="1"/>
    <col min="9" max="9" width="18.2545454545455" style="78" customWidth="1"/>
  </cols>
  <sheetData>
    <row r="1" ht="23" spans="1:9">
      <c r="A1" s="79" t="s">
        <v>45</v>
      </c>
      <c r="B1" s="53"/>
      <c r="C1" s="80"/>
      <c r="D1" s="53"/>
      <c r="E1" s="53"/>
      <c r="F1" s="53"/>
      <c r="G1" s="53"/>
      <c r="H1" s="53"/>
      <c r="I1" s="92"/>
    </row>
    <row r="2" spans="1:9">
      <c r="A2" s="54" t="s">
        <v>2</v>
      </c>
      <c r="B2" s="1" t="s">
        <v>17</v>
      </c>
      <c r="C2" s="81" t="s">
        <v>18</v>
      </c>
      <c r="D2" s="54" t="s">
        <v>4</v>
      </c>
      <c r="E2" s="54" t="s">
        <v>5</v>
      </c>
      <c r="F2" s="54" t="s">
        <v>19</v>
      </c>
      <c r="G2" s="54" t="s">
        <v>15</v>
      </c>
      <c r="H2" s="54" t="s">
        <v>46</v>
      </c>
      <c r="I2" s="93"/>
    </row>
    <row r="3" ht="260" spans="1:9">
      <c r="A3" s="61">
        <v>1</v>
      </c>
      <c r="B3" s="82" t="s">
        <v>47</v>
      </c>
      <c r="C3" s="83" t="s">
        <v>48</v>
      </c>
      <c r="D3" s="66" t="s">
        <v>49</v>
      </c>
      <c r="E3" s="66">
        <v>1</v>
      </c>
      <c r="F3" s="61">
        <v>33890</v>
      </c>
      <c r="G3" s="61">
        <f>F3*E3</f>
        <v>33890</v>
      </c>
      <c r="H3" s="61"/>
      <c r="I3" s="94"/>
    </row>
    <row r="4" ht="26" spans="1:9">
      <c r="A4" s="18">
        <v>2</v>
      </c>
      <c r="B4" s="84" t="s">
        <v>50</v>
      </c>
      <c r="C4" s="85" t="s">
        <v>51</v>
      </c>
      <c r="D4" s="84" t="s">
        <v>49</v>
      </c>
      <c r="E4" s="84">
        <v>1</v>
      </c>
      <c r="F4" s="18">
        <v>28800</v>
      </c>
      <c r="G4" s="18">
        <f t="shared" ref="G4:G18" si="0">F4*E4</f>
        <v>28800</v>
      </c>
      <c r="H4" s="86"/>
      <c r="I4" s="94"/>
    </row>
    <row r="5" ht="247" spans="1:9">
      <c r="A5" s="61">
        <v>3</v>
      </c>
      <c r="B5" s="66" t="s">
        <v>52</v>
      </c>
      <c r="C5" s="85" t="s">
        <v>53</v>
      </c>
      <c r="D5" s="66" t="s">
        <v>24</v>
      </c>
      <c r="E5" s="66">
        <v>1</v>
      </c>
      <c r="F5" s="61">
        <v>6000</v>
      </c>
      <c r="G5" s="61">
        <f t="shared" si="0"/>
        <v>6000</v>
      </c>
      <c r="H5" s="61"/>
      <c r="I5" s="94"/>
    </row>
    <row r="6" ht="260" spans="1:9">
      <c r="A6" s="61">
        <v>4</v>
      </c>
      <c r="B6" s="66" t="s">
        <v>54</v>
      </c>
      <c r="C6" s="85" t="s">
        <v>55</v>
      </c>
      <c r="D6" s="66" t="s">
        <v>29</v>
      </c>
      <c r="E6" s="66">
        <v>2</v>
      </c>
      <c r="F6" s="61">
        <v>2450</v>
      </c>
      <c r="G6" s="61">
        <f t="shared" si="0"/>
        <v>4900</v>
      </c>
      <c r="H6" s="61"/>
      <c r="I6" s="94"/>
    </row>
    <row r="7" ht="195" spans="1:9">
      <c r="A7" s="61">
        <v>5</v>
      </c>
      <c r="B7" s="66" t="s">
        <v>56</v>
      </c>
      <c r="C7" s="85" t="s">
        <v>57</v>
      </c>
      <c r="D7" s="66" t="s">
        <v>24</v>
      </c>
      <c r="E7" s="66">
        <v>1</v>
      </c>
      <c r="F7" s="61">
        <v>2600</v>
      </c>
      <c r="G7" s="61">
        <f t="shared" si="0"/>
        <v>2600</v>
      </c>
      <c r="H7" s="61"/>
      <c r="I7" s="94"/>
    </row>
    <row r="8" ht="409.5" spans="1:9">
      <c r="A8" s="61">
        <v>6</v>
      </c>
      <c r="B8" s="66" t="s">
        <v>58</v>
      </c>
      <c r="C8" s="85" t="s">
        <v>59</v>
      </c>
      <c r="D8" s="66" t="s">
        <v>24</v>
      </c>
      <c r="E8" s="66">
        <v>1</v>
      </c>
      <c r="F8" s="61">
        <v>6650</v>
      </c>
      <c r="G8" s="61">
        <f t="shared" si="0"/>
        <v>6650</v>
      </c>
      <c r="H8" s="61"/>
      <c r="I8" s="94"/>
    </row>
    <row r="9" ht="143" spans="1:9">
      <c r="A9" s="61">
        <v>7</v>
      </c>
      <c r="B9" s="66" t="s">
        <v>60</v>
      </c>
      <c r="C9" s="85" t="s">
        <v>61</v>
      </c>
      <c r="D9" s="66" t="s">
        <v>24</v>
      </c>
      <c r="E9" s="66">
        <v>1</v>
      </c>
      <c r="F9" s="61">
        <v>5650</v>
      </c>
      <c r="G9" s="61">
        <f t="shared" si="0"/>
        <v>5650</v>
      </c>
      <c r="H9" s="61"/>
      <c r="I9" s="94"/>
    </row>
    <row r="10" ht="409.5" spans="1:9">
      <c r="A10" s="61">
        <v>8</v>
      </c>
      <c r="B10" s="66" t="s">
        <v>62</v>
      </c>
      <c r="C10" s="85" t="s">
        <v>63</v>
      </c>
      <c r="D10" s="66" t="s">
        <v>24</v>
      </c>
      <c r="E10" s="66">
        <v>1</v>
      </c>
      <c r="F10" s="61">
        <v>4800</v>
      </c>
      <c r="G10" s="61">
        <f t="shared" si="0"/>
        <v>4800</v>
      </c>
      <c r="H10" s="61"/>
      <c r="I10" s="94"/>
    </row>
    <row r="11" ht="390" spans="1:9">
      <c r="A11" s="61">
        <v>9</v>
      </c>
      <c r="B11" s="66" t="s">
        <v>64</v>
      </c>
      <c r="C11" s="85" t="s">
        <v>65</v>
      </c>
      <c r="D11" s="66" t="s">
        <v>24</v>
      </c>
      <c r="E11" s="66">
        <v>1</v>
      </c>
      <c r="F11" s="61">
        <v>2600</v>
      </c>
      <c r="G11" s="61">
        <f t="shared" si="0"/>
        <v>2600</v>
      </c>
      <c r="H11" s="61"/>
      <c r="I11" s="94"/>
    </row>
    <row r="12" spans="1:9">
      <c r="A12" s="61">
        <v>10</v>
      </c>
      <c r="B12" s="63" t="s">
        <v>66</v>
      </c>
      <c r="C12" s="85" t="s">
        <v>67</v>
      </c>
      <c r="D12" s="63" t="s">
        <v>29</v>
      </c>
      <c r="E12" s="66">
        <v>1</v>
      </c>
      <c r="F12" s="61">
        <v>4500</v>
      </c>
      <c r="G12" s="61">
        <f t="shared" si="0"/>
        <v>4500</v>
      </c>
      <c r="H12" s="61"/>
      <c r="I12" s="94"/>
    </row>
    <row r="13" spans="1:9">
      <c r="A13" s="61">
        <v>11</v>
      </c>
      <c r="B13" s="63" t="s">
        <v>68</v>
      </c>
      <c r="C13" s="87" t="s">
        <v>69</v>
      </c>
      <c r="D13" s="65" t="s">
        <v>70</v>
      </c>
      <c r="E13" s="66">
        <v>200</v>
      </c>
      <c r="F13" s="61">
        <v>10</v>
      </c>
      <c r="G13" s="61">
        <f t="shared" si="0"/>
        <v>2000</v>
      </c>
      <c r="H13" s="61"/>
      <c r="I13" s="94"/>
    </row>
    <row r="14" spans="1:9">
      <c r="A14" s="66">
        <v>12</v>
      </c>
      <c r="B14" s="63" t="s">
        <v>71</v>
      </c>
      <c r="C14" s="88" t="s">
        <v>72</v>
      </c>
      <c r="D14" s="68" t="s">
        <v>70</v>
      </c>
      <c r="E14" s="68">
        <v>200</v>
      </c>
      <c r="F14" s="68">
        <v>8</v>
      </c>
      <c r="G14" s="61">
        <f t="shared" si="0"/>
        <v>1600</v>
      </c>
      <c r="H14" s="28"/>
      <c r="I14" s="95"/>
    </row>
    <row r="15" spans="1:9">
      <c r="A15" s="66">
        <v>13</v>
      </c>
      <c r="B15" s="66" t="s">
        <v>73</v>
      </c>
      <c r="C15" s="89" t="s">
        <v>74</v>
      </c>
      <c r="D15" s="68" t="s">
        <v>75</v>
      </c>
      <c r="E15" s="68">
        <v>5</v>
      </c>
      <c r="F15" s="68">
        <v>220</v>
      </c>
      <c r="G15" s="61">
        <f t="shared" si="0"/>
        <v>1100</v>
      </c>
      <c r="H15" s="28"/>
      <c r="I15" s="95"/>
    </row>
    <row r="16" spans="1:9">
      <c r="A16" s="66">
        <v>14</v>
      </c>
      <c r="B16" s="66" t="s">
        <v>73</v>
      </c>
      <c r="C16" s="89" t="s">
        <v>76</v>
      </c>
      <c r="D16" s="68" t="s">
        <v>75</v>
      </c>
      <c r="E16" s="68">
        <v>10</v>
      </c>
      <c r="F16" s="68">
        <v>110</v>
      </c>
      <c r="G16" s="61">
        <f t="shared" si="0"/>
        <v>1100</v>
      </c>
      <c r="H16" s="28"/>
      <c r="I16" s="95"/>
    </row>
    <row r="17" ht="84" spans="1:9">
      <c r="A17" s="66">
        <v>15</v>
      </c>
      <c r="B17" s="66" t="s">
        <v>77</v>
      </c>
      <c r="C17" s="88" t="s">
        <v>78</v>
      </c>
      <c r="D17" s="68" t="s">
        <v>79</v>
      </c>
      <c r="E17" s="68">
        <v>2</v>
      </c>
      <c r="F17" s="68">
        <v>880</v>
      </c>
      <c r="G17" s="61">
        <f t="shared" si="0"/>
        <v>1760</v>
      </c>
      <c r="H17" s="28"/>
      <c r="I17" s="95"/>
    </row>
    <row r="18" spans="1:9">
      <c r="A18" s="66">
        <v>16</v>
      </c>
      <c r="B18" s="66" t="s">
        <v>80</v>
      </c>
      <c r="C18" s="89" t="s">
        <v>81</v>
      </c>
      <c r="D18" s="68" t="s">
        <v>9</v>
      </c>
      <c r="E18" s="68">
        <v>1</v>
      </c>
      <c r="F18" s="68">
        <v>1500</v>
      </c>
      <c r="G18" s="61">
        <f t="shared" si="0"/>
        <v>1500</v>
      </c>
      <c r="H18" s="28"/>
      <c r="I18" s="95"/>
    </row>
    <row r="19" spans="1:9">
      <c r="A19" s="90" t="s">
        <v>82</v>
      </c>
      <c r="B19" s="90"/>
      <c r="C19" s="81"/>
      <c r="D19" s="1"/>
      <c r="E19" s="1"/>
      <c r="F19" s="28"/>
      <c r="G19" s="28">
        <f>G18+G17+G16+G15+G14+G13+G12+G11+G10+G9+G8+G7+G6+G5+G4+G3</f>
        <v>109450</v>
      </c>
      <c r="H19" s="28"/>
      <c r="I19" s="95"/>
    </row>
    <row r="20" spans="1:8">
      <c r="A20" s="1" t="s">
        <v>39</v>
      </c>
      <c r="B20" s="1"/>
      <c r="C20" s="91" t="s">
        <v>40</v>
      </c>
      <c r="D20" s="5"/>
      <c r="E20" s="6"/>
      <c r="F20" s="2"/>
      <c r="G20" s="28">
        <f>G19*0.03</f>
        <v>3283.5</v>
      </c>
      <c r="H20" s="2"/>
    </row>
    <row r="21" spans="1:8">
      <c r="A21" s="1" t="s">
        <v>41</v>
      </c>
      <c r="B21" s="1"/>
      <c r="C21" s="91" t="s">
        <v>42</v>
      </c>
      <c r="D21" s="5"/>
      <c r="E21" s="6"/>
      <c r="F21" s="2"/>
      <c r="G21" s="28">
        <f>(G20+G19)*0.09</f>
        <v>10146.015</v>
      </c>
      <c r="H21" s="2"/>
    </row>
    <row r="22" spans="1:8">
      <c r="A22" s="1" t="s">
        <v>43</v>
      </c>
      <c r="B22" s="28"/>
      <c r="C22" s="91" t="s">
        <v>44</v>
      </c>
      <c r="D22" s="5"/>
      <c r="E22" s="6"/>
      <c r="F22" s="2"/>
      <c r="G22" s="28">
        <f>G21+G20+G19</f>
        <v>122879.515</v>
      </c>
      <c r="H22" s="2"/>
    </row>
  </sheetData>
  <mergeCells count="9">
    <mergeCell ref="A1:H1"/>
    <mergeCell ref="A19:B19"/>
    <mergeCell ref="C19:E19"/>
    <mergeCell ref="A20:B20"/>
    <mergeCell ref="C20:E20"/>
    <mergeCell ref="A21:B21"/>
    <mergeCell ref="C21:E21"/>
    <mergeCell ref="A22:B22"/>
    <mergeCell ref="C22:E22"/>
  </mergeCells>
  <conditionalFormatting sqref="C3">
    <cfRule type="duplicateValues" dxfId="0" priority="10"/>
  </conditionalFormatting>
  <conditionalFormatting sqref="C4">
    <cfRule type="duplicateValues" dxfId="0" priority="9"/>
  </conditionalFormatting>
  <conditionalFormatting sqref="C5">
    <cfRule type="duplicateValues" dxfId="0" priority="8"/>
  </conditionalFormatting>
  <conditionalFormatting sqref="C6">
    <cfRule type="duplicateValues" dxfId="0" priority="7"/>
  </conditionalFormatting>
  <conditionalFormatting sqref="C7">
    <cfRule type="duplicateValues" dxfId="0" priority="6"/>
  </conditionalFormatting>
  <conditionalFormatting sqref="C8">
    <cfRule type="duplicateValues" dxfId="0" priority="5"/>
  </conditionalFormatting>
  <conditionalFormatting sqref="C9">
    <cfRule type="duplicateValues" dxfId="0" priority="4"/>
  </conditionalFormatting>
  <conditionalFormatting sqref="C10">
    <cfRule type="duplicateValues" dxfId="0" priority="3"/>
  </conditionalFormatting>
  <conditionalFormatting sqref="C11">
    <cfRule type="duplicateValues" dxfId="0" priority="2"/>
  </conditionalFormatting>
  <conditionalFormatting sqref="C12">
    <cfRule type="duplicateValues" dxfId="0" priority="1"/>
  </conditionalFormatting>
  <pageMargins left="0.751388888888889" right="0.751388888888889" top="1"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tabSelected="1" workbookViewId="0">
      <selection activeCell="F3" sqref="F3:F6"/>
    </sheetView>
  </sheetViews>
  <sheetFormatPr defaultColWidth="8.88181818181818" defaultRowHeight="14" outlineLevelRow="6" outlineLevelCol="7"/>
  <cols>
    <col min="1" max="1" width="5.75454545454545" customWidth="1"/>
    <col min="2" max="2" width="8.37272727272727" customWidth="1"/>
    <col min="3" max="3" width="81.2545454545455" customWidth="1"/>
    <col min="4" max="4" width="6.5" customWidth="1"/>
    <col min="5" max="5" width="6.62727272727273" customWidth="1"/>
    <col min="7" max="7" width="6.25454545454545" customWidth="1"/>
  </cols>
  <sheetData>
    <row r="1" ht="23" spans="1:7">
      <c r="A1" s="53" t="s">
        <v>83</v>
      </c>
      <c r="B1" s="53"/>
      <c r="C1" s="53"/>
      <c r="D1" s="53"/>
      <c r="E1" s="53"/>
      <c r="F1" s="53"/>
      <c r="G1" s="53"/>
    </row>
    <row r="2" spans="1:8">
      <c r="A2" s="1" t="s">
        <v>2</v>
      </c>
      <c r="B2" s="1" t="s">
        <v>17</v>
      </c>
      <c r="C2" s="1" t="s">
        <v>18</v>
      </c>
      <c r="D2" s="1" t="s">
        <v>4</v>
      </c>
      <c r="E2" s="1" t="s">
        <v>5</v>
      </c>
      <c r="F2" s="1" t="s">
        <v>19</v>
      </c>
      <c r="G2" s="1" t="s">
        <v>15</v>
      </c>
      <c r="H2" s="2" t="s">
        <v>7</v>
      </c>
    </row>
    <row r="3" ht="112" spans="1:8">
      <c r="A3" s="70">
        <v>1</v>
      </c>
      <c r="B3" s="71" t="s">
        <v>84</v>
      </c>
      <c r="C3" s="72" t="s">
        <v>85</v>
      </c>
      <c r="D3" s="70" t="s">
        <v>24</v>
      </c>
      <c r="E3" s="70">
        <v>1</v>
      </c>
      <c r="F3" s="70"/>
      <c r="G3" s="70">
        <f>E3*F3</f>
        <v>0</v>
      </c>
      <c r="H3" s="2" t="s">
        <v>86</v>
      </c>
    </row>
    <row r="4" ht="140" spans="1:8">
      <c r="A4" s="70">
        <v>2</v>
      </c>
      <c r="B4" s="71" t="s">
        <v>87</v>
      </c>
      <c r="C4" s="73" t="s">
        <v>88</v>
      </c>
      <c r="D4" s="70" t="s">
        <v>24</v>
      </c>
      <c r="E4" s="70">
        <v>2</v>
      </c>
      <c r="F4" s="70"/>
      <c r="G4" s="70">
        <f>E4*F4</f>
        <v>0</v>
      </c>
      <c r="H4" s="3" t="s">
        <v>89</v>
      </c>
    </row>
    <row r="5" ht="168" spans="1:8">
      <c r="A5" s="70">
        <v>3</v>
      </c>
      <c r="B5" s="71" t="s">
        <v>90</v>
      </c>
      <c r="C5" s="74" t="s">
        <v>91</v>
      </c>
      <c r="D5" s="70" t="s">
        <v>24</v>
      </c>
      <c r="E5" s="70">
        <v>1</v>
      </c>
      <c r="F5" s="70"/>
      <c r="G5" s="70">
        <f>E5*F5</f>
        <v>0</v>
      </c>
      <c r="H5" s="3" t="s">
        <v>92</v>
      </c>
    </row>
    <row r="6" ht="28" spans="1:8">
      <c r="A6" s="70">
        <v>4</v>
      </c>
      <c r="B6" s="75" t="s">
        <v>93</v>
      </c>
      <c r="C6" s="76" t="s">
        <v>94</v>
      </c>
      <c r="D6" s="70" t="s">
        <v>24</v>
      </c>
      <c r="E6" s="70">
        <v>7</v>
      </c>
      <c r="F6" s="70"/>
      <c r="G6" s="70">
        <f>E6*F6</f>
        <v>0</v>
      </c>
      <c r="H6" s="2"/>
    </row>
    <row r="7" spans="1:8">
      <c r="A7" s="1" t="s">
        <v>43</v>
      </c>
      <c r="B7" s="28"/>
      <c r="C7" s="28"/>
      <c r="D7" s="28"/>
      <c r="E7" s="28"/>
      <c r="F7" s="2"/>
      <c r="G7" s="2">
        <f>SUM(G3:G6)</f>
        <v>0</v>
      </c>
      <c r="H7" s="2"/>
    </row>
  </sheetData>
  <mergeCells count="3">
    <mergeCell ref="A1:G1"/>
    <mergeCell ref="A7:B7"/>
    <mergeCell ref="C7:E7"/>
  </mergeCell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G13" sqref="G13"/>
    </sheetView>
  </sheetViews>
  <sheetFormatPr defaultColWidth="9" defaultRowHeight="14" outlineLevelCol="7"/>
  <cols>
    <col min="1" max="1" width="6.25454545454545" customWidth="1"/>
    <col min="2" max="2" width="13.3727272727273" customWidth="1"/>
    <col min="3" max="3" width="63.1272727272727" customWidth="1"/>
    <col min="6" max="6" width="12.8727272727273" customWidth="1"/>
    <col min="7" max="7" width="14.3363636363636" customWidth="1"/>
    <col min="8" max="8" width="12.8727272727273" customWidth="1"/>
  </cols>
  <sheetData>
    <row r="1" ht="23" spans="1:8">
      <c r="A1" s="53" t="s">
        <v>12</v>
      </c>
      <c r="B1" s="53"/>
      <c r="C1" s="53"/>
      <c r="D1" s="53"/>
      <c r="E1" s="53"/>
      <c r="F1" s="53"/>
      <c r="G1" s="53"/>
      <c r="H1" s="53"/>
    </row>
    <row r="2" spans="1:8">
      <c r="A2" s="54" t="s">
        <v>2</v>
      </c>
      <c r="B2" s="1" t="s">
        <v>17</v>
      </c>
      <c r="C2" s="54" t="s">
        <v>18</v>
      </c>
      <c r="D2" s="54" t="s">
        <v>4</v>
      </c>
      <c r="E2" s="54" t="s">
        <v>5</v>
      </c>
      <c r="F2" s="54" t="s">
        <v>19</v>
      </c>
      <c r="G2" s="54" t="s">
        <v>15</v>
      </c>
      <c r="H2" s="54" t="s">
        <v>46</v>
      </c>
    </row>
    <row r="3" spans="1:8">
      <c r="A3" s="55" t="s">
        <v>95</v>
      </c>
      <c r="B3" s="56"/>
      <c r="C3" s="56"/>
      <c r="D3" s="56"/>
      <c r="E3" s="56"/>
      <c r="F3" s="56"/>
      <c r="G3" s="56"/>
      <c r="H3" s="57"/>
    </row>
    <row r="4" ht="273" spans="1:8">
      <c r="A4" s="32">
        <v>1</v>
      </c>
      <c r="B4" s="58" t="s">
        <v>96</v>
      </c>
      <c r="C4" s="59" t="s">
        <v>97</v>
      </c>
      <c r="D4" s="58" t="s">
        <v>24</v>
      </c>
      <c r="E4" s="60">
        <v>1</v>
      </c>
      <c r="F4" s="61">
        <v>5800</v>
      </c>
      <c r="G4" s="61">
        <f t="shared" ref="G4:G12" si="0">F4*E4</f>
        <v>5800</v>
      </c>
      <c r="H4" s="61"/>
    </row>
    <row r="5" ht="409.5" spans="1:8">
      <c r="A5" s="32">
        <v>2</v>
      </c>
      <c r="B5" s="58" t="s">
        <v>98</v>
      </c>
      <c r="C5" s="59" t="s">
        <v>99</v>
      </c>
      <c r="D5" s="58" t="s">
        <v>24</v>
      </c>
      <c r="E5" s="60">
        <v>1</v>
      </c>
      <c r="F5" s="61">
        <v>4800</v>
      </c>
      <c r="G5" s="61">
        <f t="shared" si="0"/>
        <v>4800</v>
      </c>
      <c r="H5" s="61"/>
    </row>
    <row r="6" ht="132" spans="1:8">
      <c r="A6" s="32">
        <v>3</v>
      </c>
      <c r="B6" s="58" t="s">
        <v>100</v>
      </c>
      <c r="C6" s="62" t="s">
        <v>101</v>
      </c>
      <c r="D6" s="58" t="s">
        <v>29</v>
      </c>
      <c r="E6" s="60">
        <v>3</v>
      </c>
      <c r="F6" s="61">
        <v>1480</v>
      </c>
      <c r="G6" s="61">
        <f t="shared" si="0"/>
        <v>4440</v>
      </c>
      <c r="H6" s="61"/>
    </row>
    <row r="7" ht="104" spans="1:8">
      <c r="A7" s="32">
        <v>4</v>
      </c>
      <c r="B7" s="58" t="s">
        <v>102</v>
      </c>
      <c r="C7" s="59" t="s">
        <v>103</v>
      </c>
      <c r="D7" s="58" t="s">
        <v>29</v>
      </c>
      <c r="E7" s="60">
        <v>12</v>
      </c>
      <c r="F7" s="61">
        <v>210</v>
      </c>
      <c r="G7" s="61">
        <f t="shared" si="0"/>
        <v>2520</v>
      </c>
      <c r="H7" s="61"/>
    </row>
    <row r="8" ht="195" spans="1:8">
      <c r="A8" s="32">
        <v>5</v>
      </c>
      <c r="B8" s="58" t="s">
        <v>104</v>
      </c>
      <c r="C8" s="59" t="s">
        <v>105</v>
      </c>
      <c r="D8" s="58" t="s">
        <v>79</v>
      </c>
      <c r="E8" s="60">
        <v>1</v>
      </c>
      <c r="F8" s="61">
        <v>880</v>
      </c>
      <c r="G8" s="61">
        <f t="shared" si="0"/>
        <v>880</v>
      </c>
      <c r="H8" s="61"/>
    </row>
    <row r="9" ht="26" spans="1:8">
      <c r="A9" s="32">
        <v>6</v>
      </c>
      <c r="B9" s="32" t="s">
        <v>106</v>
      </c>
      <c r="C9" s="33" t="s">
        <v>107</v>
      </c>
      <c r="D9" s="32" t="s">
        <v>79</v>
      </c>
      <c r="E9" s="32">
        <v>1</v>
      </c>
      <c r="F9" s="34">
        <v>1320</v>
      </c>
      <c r="G9" s="61">
        <f t="shared" si="0"/>
        <v>1320</v>
      </c>
      <c r="H9" s="2"/>
    </row>
    <row r="10" spans="1:8">
      <c r="A10" s="32">
        <v>7</v>
      </c>
      <c r="B10" s="63" t="s">
        <v>68</v>
      </c>
      <c r="C10" s="64" t="s">
        <v>69</v>
      </c>
      <c r="D10" s="65" t="s">
        <v>70</v>
      </c>
      <c r="E10" s="66">
        <v>200</v>
      </c>
      <c r="F10" s="61">
        <v>10</v>
      </c>
      <c r="G10" s="61">
        <f t="shared" si="0"/>
        <v>2000</v>
      </c>
      <c r="H10" s="2"/>
    </row>
    <row r="11" spans="1:8">
      <c r="A11" s="32">
        <v>8</v>
      </c>
      <c r="B11" s="63" t="s">
        <v>71</v>
      </c>
      <c r="C11" s="67" t="s">
        <v>72</v>
      </c>
      <c r="D11" s="68" t="s">
        <v>70</v>
      </c>
      <c r="E11" s="68">
        <v>200</v>
      </c>
      <c r="F11" s="68">
        <v>8</v>
      </c>
      <c r="G11" s="61">
        <f t="shared" si="0"/>
        <v>1600</v>
      </c>
      <c r="H11" s="2"/>
    </row>
    <row r="12" spans="1:8">
      <c r="A12" s="32">
        <v>9</v>
      </c>
      <c r="B12" s="66" t="s">
        <v>80</v>
      </c>
      <c r="C12" s="68" t="s">
        <v>108</v>
      </c>
      <c r="D12" s="68" t="s">
        <v>9</v>
      </c>
      <c r="E12" s="68">
        <v>1</v>
      </c>
      <c r="F12" s="68">
        <v>1500</v>
      </c>
      <c r="G12" s="61">
        <f t="shared" si="0"/>
        <v>1500</v>
      </c>
      <c r="H12" s="2"/>
    </row>
    <row r="13" spans="1:8">
      <c r="A13" s="69" t="s">
        <v>82</v>
      </c>
      <c r="B13" s="6"/>
      <c r="C13" s="2"/>
      <c r="D13" s="2"/>
      <c r="E13" s="2"/>
      <c r="F13" s="2"/>
      <c r="G13" s="28">
        <f>SUM(G4:G12)</f>
        <v>24860</v>
      </c>
      <c r="H13" s="2"/>
    </row>
    <row r="14" spans="1:8">
      <c r="A14" s="1" t="s">
        <v>39</v>
      </c>
      <c r="B14" s="1"/>
      <c r="C14" s="28" t="s">
        <v>40</v>
      </c>
      <c r="D14" s="28"/>
      <c r="E14" s="28"/>
      <c r="F14" s="2"/>
      <c r="G14" s="28">
        <f>G13*0.03</f>
        <v>745.8</v>
      </c>
      <c r="H14" s="2"/>
    </row>
    <row r="15" spans="1:8">
      <c r="A15" s="1" t="s">
        <v>41</v>
      </c>
      <c r="B15" s="1"/>
      <c r="C15" s="28" t="s">
        <v>42</v>
      </c>
      <c r="D15" s="28"/>
      <c r="E15" s="28"/>
      <c r="F15" s="2"/>
      <c r="G15" s="28">
        <f>(G14+G13)*0.09</f>
        <v>2304.522</v>
      </c>
      <c r="H15" s="2"/>
    </row>
    <row r="16" spans="1:8">
      <c r="A16" s="1" t="s">
        <v>43</v>
      </c>
      <c r="B16" s="28"/>
      <c r="C16" s="28" t="s">
        <v>44</v>
      </c>
      <c r="D16" s="28"/>
      <c r="E16" s="28"/>
      <c r="F16" s="2"/>
      <c r="G16" s="28">
        <f>G15+G14+G13</f>
        <v>27910.322</v>
      </c>
      <c r="H16" s="2"/>
    </row>
  </sheetData>
  <mergeCells count="9">
    <mergeCell ref="A1:H1"/>
    <mergeCell ref="A3:H3"/>
    <mergeCell ref="A13:B13"/>
    <mergeCell ref="A14:B14"/>
    <mergeCell ref="C14:E14"/>
    <mergeCell ref="A15:B15"/>
    <mergeCell ref="C15:E15"/>
    <mergeCell ref="A16:B16"/>
    <mergeCell ref="C16:E16"/>
  </mergeCells>
  <pageMargins left="0.751388888888889" right="0.751388888888889" top="1" bottom="1"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C3" sqref="C3"/>
    </sheetView>
  </sheetViews>
  <sheetFormatPr defaultColWidth="8.66363636363636" defaultRowHeight="15" outlineLevelCol="7"/>
  <cols>
    <col min="1" max="1" width="7.25454545454545" style="29" customWidth="1"/>
    <col min="2" max="2" width="14.7545454545455" style="29" customWidth="1"/>
    <col min="3" max="3" width="52.2181818181818" style="29" customWidth="1"/>
    <col min="4" max="4" width="9.5" style="29" customWidth="1"/>
    <col min="5" max="5" width="8.37272727272727" style="29" customWidth="1"/>
    <col min="6" max="8" width="20" style="29" customWidth="1"/>
    <col min="9" max="16384" width="8.66363636363636" style="29"/>
  </cols>
  <sheetData>
    <row r="1" s="29" customFormat="1" ht="23" spans="1:8">
      <c r="A1" s="30" t="s">
        <v>109</v>
      </c>
      <c r="B1" s="30"/>
      <c r="C1" s="30"/>
      <c r="D1" s="30"/>
      <c r="E1" s="30"/>
      <c r="F1" s="30"/>
      <c r="G1" s="30"/>
      <c r="H1" s="30"/>
    </row>
    <row r="2" s="29" customFormat="1" spans="1:8">
      <c r="A2" s="22" t="s">
        <v>2</v>
      </c>
      <c r="B2" s="22" t="s">
        <v>110</v>
      </c>
      <c r="C2" s="22" t="s">
        <v>18</v>
      </c>
      <c r="D2" s="22" t="s">
        <v>4</v>
      </c>
      <c r="E2" s="22" t="s">
        <v>5</v>
      </c>
      <c r="F2" s="22" t="s">
        <v>19</v>
      </c>
      <c r="G2" s="22" t="s">
        <v>15</v>
      </c>
      <c r="H2" s="22" t="s">
        <v>7</v>
      </c>
    </row>
    <row r="3" s="29" customFormat="1" ht="336" spans="1:8">
      <c r="A3" s="32">
        <v>1</v>
      </c>
      <c r="B3" s="48" t="s">
        <v>111</v>
      </c>
      <c r="C3" s="49" t="s">
        <v>112</v>
      </c>
      <c r="D3" s="32" t="s">
        <v>24</v>
      </c>
      <c r="E3" s="32">
        <v>1</v>
      </c>
      <c r="F3" s="50">
        <v>93500</v>
      </c>
      <c r="G3" s="32">
        <f t="shared" ref="G3:G8" si="0">F3*E3</f>
        <v>93500</v>
      </c>
      <c r="H3" s="32" t="s">
        <v>113</v>
      </c>
    </row>
    <row r="4" s="29" customFormat="1" ht="132" spans="1:8">
      <c r="A4" s="32">
        <v>2</v>
      </c>
      <c r="B4" s="51" t="s">
        <v>114</v>
      </c>
      <c r="C4" s="49" t="s">
        <v>115</v>
      </c>
      <c r="D4" s="32" t="s">
        <v>24</v>
      </c>
      <c r="E4" s="32">
        <v>1</v>
      </c>
      <c r="F4" s="50">
        <v>17500</v>
      </c>
      <c r="G4" s="32">
        <f t="shared" si="0"/>
        <v>17500</v>
      </c>
      <c r="H4" s="32"/>
    </row>
    <row r="5" s="29" customFormat="1" ht="39" spans="1:8">
      <c r="A5" s="32">
        <v>3</v>
      </c>
      <c r="B5" s="32" t="s">
        <v>116</v>
      </c>
      <c r="C5" s="33" t="s">
        <v>117</v>
      </c>
      <c r="D5" s="32" t="s">
        <v>24</v>
      </c>
      <c r="E5" s="32">
        <v>2</v>
      </c>
      <c r="F5" s="34">
        <v>2500</v>
      </c>
      <c r="G5" s="32">
        <f t="shared" si="0"/>
        <v>5000</v>
      </c>
      <c r="H5" s="32"/>
    </row>
    <row r="6" s="29" customFormat="1" ht="65" spans="1:8">
      <c r="A6" s="32">
        <v>4</v>
      </c>
      <c r="B6" s="32" t="s">
        <v>118</v>
      </c>
      <c r="C6" s="33" t="s">
        <v>119</v>
      </c>
      <c r="D6" s="32" t="s">
        <v>24</v>
      </c>
      <c r="E6" s="32">
        <v>4</v>
      </c>
      <c r="F6" s="34">
        <v>7200</v>
      </c>
      <c r="G6" s="32">
        <f t="shared" si="0"/>
        <v>28800</v>
      </c>
      <c r="H6" s="32"/>
    </row>
    <row r="7" s="29" customFormat="1" ht="52" spans="1:8">
      <c r="A7" s="32">
        <v>5</v>
      </c>
      <c r="B7" s="32" t="s">
        <v>120</v>
      </c>
      <c r="C7" s="33" t="s">
        <v>121</v>
      </c>
      <c r="D7" s="32" t="s">
        <v>24</v>
      </c>
      <c r="E7" s="32">
        <v>2</v>
      </c>
      <c r="F7" s="34">
        <v>4620</v>
      </c>
      <c r="G7" s="32">
        <f t="shared" si="0"/>
        <v>9240</v>
      </c>
      <c r="H7" s="32"/>
    </row>
    <row r="8" s="29" customFormat="1" spans="1:8">
      <c r="A8" s="32">
        <v>6</v>
      </c>
      <c r="B8" s="52" t="s">
        <v>80</v>
      </c>
      <c r="C8" s="33" t="s">
        <v>122</v>
      </c>
      <c r="D8" s="32" t="s">
        <v>32</v>
      </c>
      <c r="E8" s="52">
        <v>1</v>
      </c>
      <c r="F8" s="34">
        <v>1200</v>
      </c>
      <c r="G8" s="32">
        <f t="shared" si="0"/>
        <v>1200</v>
      </c>
      <c r="H8" s="32"/>
    </row>
    <row r="9" s="29" customFormat="1" spans="1:8">
      <c r="A9" s="1" t="s">
        <v>38</v>
      </c>
      <c r="B9" s="1"/>
      <c r="C9" s="41"/>
      <c r="D9" s="42"/>
      <c r="E9" s="42"/>
      <c r="F9" s="44"/>
      <c r="G9" s="32">
        <f>SUM(G3:G8)</f>
        <v>155240</v>
      </c>
      <c r="H9" s="32"/>
    </row>
    <row r="10" spans="1:8">
      <c r="A10" s="1" t="s">
        <v>39</v>
      </c>
      <c r="B10" s="1"/>
      <c r="C10" s="28" t="s">
        <v>40</v>
      </c>
      <c r="D10" s="28"/>
      <c r="E10" s="4"/>
      <c r="F10" s="38"/>
      <c r="G10" s="40">
        <f>G9*0.03</f>
        <v>4657.2</v>
      </c>
      <c r="H10" s="38"/>
    </row>
    <row r="11" spans="1:8">
      <c r="A11" s="1" t="s">
        <v>41</v>
      </c>
      <c r="B11" s="1"/>
      <c r="C11" s="28" t="s">
        <v>42</v>
      </c>
      <c r="D11" s="28"/>
      <c r="E11" s="4"/>
      <c r="F11" s="38"/>
      <c r="G11" s="40">
        <f>(G10+G9)*0.09</f>
        <v>14390.748</v>
      </c>
      <c r="H11" s="38"/>
    </row>
    <row r="12" spans="1:8">
      <c r="A12" s="1" t="s">
        <v>43</v>
      </c>
      <c r="B12" s="28"/>
      <c r="C12" s="28" t="s">
        <v>44</v>
      </c>
      <c r="D12" s="28"/>
      <c r="E12" s="4"/>
      <c r="F12" s="38"/>
      <c r="G12" s="40">
        <f>G11+G10+G9</f>
        <v>174287.948</v>
      </c>
      <c r="H12" s="38"/>
    </row>
  </sheetData>
  <mergeCells count="9">
    <mergeCell ref="A1:H1"/>
    <mergeCell ref="A9:B9"/>
    <mergeCell ref="C9:E9"/>
    <mergeCell ref="A10:B10"/>
    <mergeCell ref="C10:E10"/>
    <mergeCell ref="A11:B11"/>
    <mergeCell ref="C11:E11"/>
    <mergeCell ref="A12:B12"/>
    <mergeCell ref="C12:E12"/>
  </mergeCells>
  <pageMargins left="0.751388888888889" right="0.751388888888889" top="1" bottom="1"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zoomScale="85" zoomScaleNormal="85" topLeftCell="A3" workbookViewId="0">
      <selection activeCell="A5" sqref="$A5:$XFD5"/>
    </sheetView>
  </sheetViews>
  <sheetFormatPr defaultColWidth="8.66363636363636" defaultRowHeight="15"/>
  <cols>
    <col min="1" max="1" width="6.37272727272727" style="29" customWidth="1"/>
    <col min="2" max="2" width="16.5818181818182" style="29" customWidth="1"/>
    <col min="3" max="3" width="65.5" style="29" customWidth="1"/>
    <col min="4" max="4" width="6.91818181818182" style="29" customWidth="1"/>
    <col min="5" max="5" width="7.33636363636364" style="29" customWidth="1"/>
    <col min="6" max="6" width="10.1272727272727" style="29"/>
    <col min="7" max="7" width="14.7727272727273" style="29" customWidth="1"/>
    <col min="8" max="16384" width="8.66363636363636" style="29"/>
  </cols>
  <sheetData>
    <row r="1" s="29" customFormat="1" ht="23" spans="1:8">
      <c r="A1" s="30" t="s">
        <v>123</v>
      </c>
      <c r="B1" s="30"/>
      <c r="C1" s="30"/>
      <c r="D1" s="30"/>
      <c r="E1" s="30"/>
      <c r="F1" s="30"/>
      <c r="G1" s="30"/>
      <c r="H1" s="30"/>
    </row>
    <row r="2" s="29" customFormat="1" spans="1:8">
      <c r="A2" s="22" t="s">
        <v>2</v>
      </c>
      <c r="B2" s="22" t="s">
        <v>110</v>
      </c>
      <c r="C2" s="22" t="s">
        <v>124</v>
      </c>
      <c r="D2" s="22" t="s">
        <v>5</v>
      </c>
      <c r="E2" s="22" t="s">
        <v>4</v>
      </c>
      <c r="F2" s="22" t="s">
        <v>19</v>
      </c>
      <c r="G2" s="22" t="s">
        <v>15</v>
      </c>
      <c r="H2" s="22" t="s">
        <v>7</v>
      </c>
    </row>
    <row r="3" s="29" customFormat="1" ht="403" spans="1:8">
      <c r="A3" s="32">
        <v>1</v>
      </c>
      <c r="B3" s="32" t="s">
        <v>125</v>
      </c>
      <c r="C3" s="33" t="s">
        <v>126</v>
      </c>
      <c r="D3" s="32">
        <v>1</v>
      </c>
      <c r="E3" s="32" t="s">
        <v>49</v>
      </c>
      <c r="F3" s="34">
        <v>42900</v>
      </c>
      <c r="G3" s="32">
        <f>F3*D3</f>
        <v>42900</v>
      </c>
      <c r="H3" s="32"/>
    </row>
    <row r="4" s="29" customFormat="1" ht="409.5" spans="1:11">
      <c r="A4" s="32">
        <v>2</v>
      </c>
      <c r="B4" s="32" t="s">
        <v>127</v>
      </c>
      <c r="C4" s="39" t="s">
        <v>128</v>
      </c>
      <c r="D4" s="40">
        <v>2</v>
      </c>
      <c r="E4" s="40" t="s">
        <v>24</v>
      </c>
      <c r="F4" s="34">
        <v>32000</v>
      </c>
      <c r="G4" s="40">
        <f>D4*F4</f>
        <v>64000</v>
      </c>
      <c r="H4" s="40"/>
      <c r="K4" s="46"/>
    </row>
    <row r="5" spans="1:11">
      <c r="A5" s="41" t="s">
        <v>38</v>
      </c>
      <c r="B5" s="42"/>
      <c r="C5" s="43"/>
      <c r="D5" s="43"/>
      <c r="E5" s="43"/>
      <c r="F5" s="44"/>
      <c r="G5" s="32">
        <f>SUM(G3:G4)</f>
        <v>106900</v>
      </c>
      <c r="H5" s="32"/>
      <c r="K5" s="47"/>
    </row>
    <row r="6" spans="1:11">
      <c r="A6" s="1" t="s">
        <v>39</v>
      </c>
      <c r="B6" s="1"/>
      <c r="C6" s="28" t="s">
        <v>40</v>
      </c>
      <c r="D6" s="28"/>
      <c r="E6" s="4"/>
      <c r="F6" s="38"/>
      <c r="G6" s="32">
        <f>G5*0.03</f>
        <v>3207</v>
      </c>
      <c r="H6" s="38"/>
      <c r="K6" s="47"/>
    </row>
    <row r="7" spans="1:8">
      <c r="A7" s="1" t="s">
        <v>41</v>
      </c>
      <c r="B7" s="1"/>
      <c r="C7" s="28" t="s">
        <v>42</v>
      </c>
      <c r="D7" s="28"/>
      <c r="E7" s="4"/>
      <c r="F7" s="38"/>
      <c r="G7" s="32">
        <f>(G6+G5)*0.09</f>
        <v>9909.63</v>
      </c>
      <c r="H7" s="38"/>
    </row>
    <row r="8" spans="1:8">
      <c r="A8" s="1" t="s">
        <v>43</v>
      </c>
      <c r="B8" s="28"/>
      <c r="C8" s="28" t="s">
        <v>44</v>
      </c>
      <c r="D8" s="28"/>
      <c r="E8" s="4"/>
      <c r="F8" s="38"/>
      <c r="G8" s="32">
        <f>G7+G6+G5</f>
        <v>120016.63</v>
      </c>
      <c r="H8" s="38"/>
    </row>
    <row r="12" spans="3:3">
      <c r="C12" s="45"/>
    </row>
    <row r="13" spans="3:3">
      <c r="C13" s="45"/>
    </row>
    <row r="14" spans="3:3">
      <c r="C14" s="45"/>
    </row>
    <row r="15" spans="3:3">
      <c r="C15" s="45"/>
    </row>
    <row r="16" spans="3:3">
      <c r="C16" s="45"/>
    </row>
    <row r="17" spans="3:3">
      <c r="C17" s="45"/>
    </row>
    <row r="18" spans="3:3">
      <c r="C18" s="45"/>
    </row>
    <row r="19" spans="3:3">
      <c r="C19" s="45"/>
    </row>
    <row r="20" spans="3:3">
      <c r="C20" s="45"/>
    </row>
    <row r="21" spans="3:3">
      <c r="C21" s="45"/>
    </row>
    <row r="22" spans="3:3">
      <c r="C22" s="45"/>
    </row>
    <row r="23" spans="3:3">
      <c r="C23" s="45"/>
    </row>
  </sheetData>
  <mergeCells count="9">
    <mergeCell ref="A1:H1"/>
    <mergeCell ref="A5:B5"/>
    <mergeCell ref="C5:E5"/>
    <mergeCell ref="A6:B6"/>
    <mergeCell ref="C6:E6"/>
    <mergeCell ref="A7:B7"/>
    <mergeCell ref="C7:E7"/>
    <mergeCell ref="A8:B8"/>
    <mergeCell ref="C8:E8"/>
  </mergeCells>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zoomScale="70" zoomScaleNormal="70" workbookViewId="0">
      <selection activeCell="G7" sqref="G7"/>
    </sheetView>
  </sheetViews>
  <sheetFormatPr defaultColWidth="8.66363636363636" defaultRowHeight="15" outlineLevelCol="7"/>
  <cols>
    <col min="1" max="1" width="6" style="29" customWidth="1"/>
    <col min="2" max="2" width="17.1636363636364" style="29" customWidth="1"/>
    <col min="3" max="3" width="58.6636363636364" style="29" customWidth="1"/>
    <col min="4" max="5" width="8.66363636363636" style="29"/>
    <col min="6" max="6" width="16.5636363636364" style="29" customWidth="1"/>
    <col min="7" max="7" width="16" style="29" customWidth="1"/>
    <col min="8" max="16384" width="8.66363636363636" style="29"/>
  </cols>
  <sheetData>
    <row r="1" s="29" customFormat="1" ht="23" spans="1:8">
      <c r="A1" s="30" t="s">
        <v>129</v>
      </c>
      <c r="B1" s="30"/>
      <c r="C1" s="30"/>
      <c r="D1" s="30"/>
      <c r="E1" s="30"/>
      <c r="F1" s="30"/>
      <c r="G1" s="30"/>
      <c r="H1" s="30"/>
    </row>
    <row r="2" s="29" customFormat="1" spans="1:8">
      <c r="A2" s="22" t="s">
        <v>2</v>
      </c>
      <c r="B2" s="22" t="s">
        <v>110</v>
      </c>
      <c r="C2" s="22" t="s">
        <v>124</v>
      </c>
      <c r="D2" s="22" t="s">
        <v>5</v>
      </c>
      <c r="E2" s="22" t="s">
        <v>4</v>
      </c>
      <c r="F2" s="22" t="s">
        <v>19</v>
      </c>
      <c r="G2" s="22" t="s">
        <v>15</v>
      </c>
      <c r="H2" s="22" t="s">
        <v>7</v>
      </c>
    </row>
    <row r="3" s="29" customFormat="1" ht="208" spans="1:8">
      <c r="A3" s="31">
        <v>1</v>
      </c>
      <c r="B3" s="32" t="s">
        <v>130</v>
      </c>
      <c r="C3" s="33" t="s">
        <v>131</v>
      </c>
      <c r="D3" s="32">
        <v>2</v>
      </c>
      <c r="E3" s="32" t="s">
        <v>24</v>
      </c>
      <c r="F3" s="34">
        <v>3800</v>
      </c>
      <c r="G3" s="31">
        <f>F3*D3</f>
        <v>7600</v>
      </c>
      <c r="H3" s="31"/>
    </row>
    <row r="4" s="29" customFormat="1" spans="1:8">
      <c r="A4" s="31">
        <v>2</v>
      </c>
      <c r="B4" s="32" t="s">
        <v>132</v>
      </c>
      <c r="C4" s="33" t="s">
        <v>133</v>
      </c>
      <c r="D4" s="32">
        <v>2</v>
      </c>
      <c r="E4" s="32" t="s">
        <v>134</v>
      </c>
      <c r="F4" s="34">
        <v>360</v>
      </c>
      <c r="G4" s="31">
        <f>F4*D4</f>
        <v>720</v>
      </c>
      <c r="H4" s="31"/>
    </row>
    <row r="5" s="29" customFormat="1" ht="221" spans="1:8">
      <c r="A5" s="31">
        <v>3</v>
      </c>
      <c r="B5" s="32" t="s">
        <v>135</v>
      </c>
      <c r="C5" s="33" t="s">
        <v>136</v>
      </c>
      <c r="D5" s="32">
        <v>1</v>
      </c>
      <c r="E5" s="32" t="s">
        <v>24</v>
      </c>
      <c r="F5" s="34">
        <v>10200</v>
      </c>
      <c r="G5" s="31">
        <f>F5*D5</f>
        <v>10200</v>
      </c>
      <c r="H5" s="31"/>
    </row>
    <row r="6" s="29" customFormat="1" spans="1:8">
      <c r="A6" s="35" t="s">
        <v>38</v>
      </c>
      <c r="B6" s="35"/>
      <c r="C6" s="36"/>
      <c r="D6" s="36"/>
      <c r="E6" s="36"/>
      <c r="F6" s="31"/>
      <c r="G6" s="37">
        <f>G5+G4+G3</f>
        <v>18520</v>
      </c>
      <c r="H6" s="31"/>
    </row>
    <row r="7" spans="1:8">
      <c r="A7" s="1" t="s">
        <v>39</v>
      </c>
      <c r="B7" s="1"/>
      <c r="C7" s="28" t="s">
        <v>40</v>
      </c>
      <c r="D7" s="28"/>
      <c r="E7" s="28"/>
      <c r="F7" s="38"/>
      <c r="G7" s="37">
        <f>G6*0.03</f>
        <v>555.6</v>
      </c>
      <c r="H7" s="38"/>
    </row>
    <row r="8" spans="1:8">
      <c r="A8" s="1" t="s">
        <v>41</v>
      </c>
      <c r="B8" s="1"/>
      <c r="C8" s="28" t="s">
        <v>42</v>
      </c>
      <c r="D8" s="28"/>
      <c r="E8" s="28"/>
      <c r="F8" s="38"/>
      <c r="G8" s="37">
        <f>(G7+G6)*0.09</f>
        <v>1716.804</v>
      </c>
      <c r="H8" s="38"/>
    </row>
    <row r="9" spans="1:8">
      <c r="A9" s="1" t="s">
        <v>43</v>
      </c>
      <c r="B9" s="28"/>
      <c r="C9" s="28" t="s">
        <v>44</v>
      </c>
      <c r="D9" s="28"/>
      <c r="E9" s="28"/>
      <c r="F9" s="38"/>
      <c r="G9" s="37">
        <f>G8+G7+G6</f>
        <v>20792.404</v>
      </c>
      <c r="H9" s="38"/>
    </row>
  </sheetData>
  <mergeCells count="9">
    <mergeCell ref="A1:H1"/>
    <mergeCell ref="A6:B6"/>
    <mergeCell ref="C6:E6"/>
    <mergeCell ref="A7:B7"/>
    <mergeCell ref="C7:E7"/>
    <mergeCell ref="A8:B8"/>
    <mergeCell ref="C8:E8"/>
    <mergeCell ref="A9:B9"/>
    <mergeCell ref="C9:E9"/>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封面</vt:lpstr>
      <vt:lpstr>小型站信息化预算表</vt:lpstr>
      <vt:lpstr>消防网络设备</vt:lpstr>
      <vt:lpstr>远程视频会议系统</vt:lpstr>
      <vt:lpstr>营区监控系统</vt:lpstr>
      <vt:lpstr>营区广播系统</vt:lpstr>
      <vt:lpstr>值班室信息化系统</vt:lpstr>
      <vt:lpstr>4G图传系统</vt:lpstr>
      <vt:lpstr>无线通信及卫星通信设备系统</vt:lpstr>
      <vt:lpstr>智能接处警系统</vt:lpstr>
      <vt:lpstr>电子围栏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zjx</dc:creator>
  <cp:lastModifiedBy>王小松</cp:lastModifiedBy>
  <dcterms:created xsi:type="dcterms:W3CDTF">2020-03-16T16:58:00Z</dcterms:created>
  <dcterms:modified xsi:type="dcterms:W3CDTF">2025-05-06T06:54:28Z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547A822C882C4310BC6CF4F79AADC4FD_13</vt:lpwstr>
  </property>
</Properties>
</file>