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4" name="ID_1B10A74512AC46318786C1A57A0A1CFD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2151380" y="37226875"/>
          <a:ext cx="1181100" cy="828675"/>
        </a:xfrm>
        <a:prstGeom prst="rect">
          <a:avLst/>
        </a:prstGeom>
      </xdr:spPr>
    </xdr:pic>
  </etc:cellImage>
  <etc:cellImage>
    <xdr:pic>
      <xdr:nvPicPr>
        <xdr:cNvPr id="92" name="ID_63D1F810C4614BB983358E123F78F2B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01240" y="56953150"/>
          <a:ext cx="793750" cy="767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AE773FC7526D4578B2B8B224C1A87AA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2152015" y="3197225"/>
          <a:ext cx="1181100" cy="828675"/>
        </a:xfrm>
        <a:prstGeom prst="rect">
          <a:avLst/>
        </a:prstGeom>
      </xdr:spPr>
    </xdr:pic>
  </etc:cellImage>
  <etc:cellImage>
    <xdr:pic>
      <xdr:nvPicPr>
        <xdr:cNvPr id="10" name="ID_DCE300AF77B64C7DABD0FB63BF38FD72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>
          <a:off x="2152015" y="1190625"/>
          <a:ext cx="1181100" cy="828675"/>
        </a:xfrm>
        <a:prstGeom prst="rect">
          <a:avLst/>
        </a:prstGeom>
      </xdr:spPr>
    </xdr:pic>
  </etc:cellImage>
  <etc:cellImage>
    <xdr:pic>
      <xdr:nvPicPr>
        <xdr:cNvPr id="76" name="ID_5D670EE7C7C94AAFA843E556A8BEFD01"/>
        <xdr:cNvPicPr/>
      </xdr:nvPicPr>
      <xdr:blipFill>
        <a:blip r:embed="rId5"/>
        <a:stretch>
          <a:fillRect/>
        </a:stretch>
      </xdr:blipFill>
      <xdr:spPr>
        <a:xfrm>
          <a:off x="2311400" y="56048275"/>
          <a:ext cx="688340" cy="66167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3" name="ID_68C88B7151B54489BBB249AF94E3C7CE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2162810" y="35912425"/>
          <a:ext cx="1181100" cy="828675"/>
        </a:xfrm>
        <a:prstGeom prst="rect">
          <a:avLst/>
        </a:prstGeom>
      </xdr:spPr>
    </xdr:pic>
  </etc:cellImage>
  <etc:cellImage>
    <xdr:pic>
      <xdr:nvPicPr>
        <xdr:cNvPr id="74" name="ID_834B06E702F54D0E9BA6463B28E65FDE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2152015" y="52562125"/>
          <a:ext cx="1181100" cy="828675"/>
        </a:xfrm>
        <a:prstGeom prst="rect">
          <a:avLst/>
        </a:prstGeom>
      </xdr:spPr>
    </xdr:pic>
  </etc:cellImage>
  <etc:cellImage>
    <xdr:pic>
      <xdr:nvPicPr>
        <xdr:cNvPr id="91" name="ID_848DD19CA45B40C79371DB6907856ECA" descr="33dd54e03e46036e6764693d318bc7a"/>
        <xdr:cNvPicPr>
          <a:picLocks noChangeAspect="1"/>
        </xdr:cNvPicPr>
      </xdr:nvPicPr>
      <xdr:blipFill>
        <a:blip r:embed="rId8"/>
        <a:srcRect l="7125" r="24962" b="4483"/>
        <a:stretch>
          <a:fillRect/>
        </a:stretch>
      </xdr:blipFill>
      <xdr:spPr>
        <a:xfrm rot="16200000">
          <a:off x="2380615" y="2160270"/>
          <a:ext cx="690245" cy="1190625"/>
        </a:xfrm>
        <a:prstGeom prst="rect">
          <a:avLst/>
        </a:prstGeom>
      </xdr:spPr>
    </xdr:pic>
  </etc:cellImage>
  <etc:cellImage>
    <xdr:pic>
      <xdr:nvPicPr>
        <xdr:cNvPr id="36" name="ID_723F462118BA436B817DDDF276E03288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2152015" y="6372225"/>
          <a:ext cx="1181100" cy="828675"/>
        </a:xfrm>
        <a:prstGeom prst="rect">
          <a:avLst/>
        </a:prstGeom>
      </xdr:spPr>
    </xdr:pic>
  </etc:cellImage>
  <etc:cellImage>
    <xdr:pic>
      <xdr:nvPicPr>
        <xdr:cNvPr id="61" name="ID_A38A98AEB1AC4324AED43531A6A23C65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2152015" y="33499425"/>
          <a:ext cx="1181100" cy="828675"/>
        </a:xfrm>
        <a:prstGeom prst="rect">
          <a:avLst/>
        </a:prstGeom>
      </xdr:spPr>
    </xdr:pic>
  </etc:cellImage>
  <etc:cellImage>
    <xdr:pic>
      <xdr:nvPicPr>
        <xdr:cNvPr id="35" name="ID_C0BA028067384F68B7C81A73F6EC1E7F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2152015" y="5305425"/>
          <a:ext cx="1181100" cy="828675"/>
        </a:xfrm>
        <a:prstGeom prst="rect">
          <a:avLst/>
        </a:prstGeom>
      </xdr:spPr>
    </xdr:pic>
  </etc:cellImage>
  <etc:cellImage>
    <xdr:pic>
      <xdr:nvPicPr>
        <xdr:cNvPr id="93" name="ID_13E32B9CF068499DAD40676249D3DE3B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425700" y="4373245"/>
          <a:ext cx="577850" cy="816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40DE209C88FE497AA4CE615051AC6161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2152015" y="30553025"/>
          <a:ext cx="1181100" cy="828675"/>
        </a:xfrm>
        <a:prstGeom prst="rect">
          <a:avLst/>
        </a:prstGeom>
      </xdr:spPr>
    </xdr:pic>
  </etc:cellImage>
  <etc:cellImage>
    <xdr:pic>
      <xdr:nvPicPr>
        <xdr:cNvPr id="40" name="ID_732E0B472AE7484CA6DABF68503CDBEC"/>
        <xdr:cNvPicPr>
          <a:picLocks noChangeAspect="1"/>
        </xdr:cNvPicPr>
      </xdr:nvPicPr>
      <xdr:blipFill>
        <a:blip r:embed="rId14"/>
        <a:srcRect/>
        <a:stretch>
          <a:fillRect/>
        </a:stretch>
      </xdr:blipFill>
      <xdr:spPr>
        <a:xfrm>
          <a:off x="2152015" y="10817225"/>
          <a:ext cx="1181100" cy="828675"/>
        </a:xfrm>
        <a:prstGeom prst="rect">
          <a:avLst/>
        </a:prstGeom>
      </xdr:spPr>
    </xdr:pic>
  </etc:cellImage>
  <etc:cellImage>
    <xdr:pic>
      <xdr:nvPicPr>
        <xdr:cNvPr id="38" name="ID_7E6F077326BF4739A3747E8FC8A66230"/>
        <xdr:cNvPicPr>
          <a:picLocks noChangeAspect="1"/>
        </xdr:cNvPicPr>
      </xdr:nvPicPr>
      <xdr:blipFill>
        <a:blip r:embed="rId9"/>
        <a:srcRect/>
        <a:stretch>
          <a:fillRect/>
        </a:stretch>
      </xdr:blipFill>
      <xdr:spPr>
        <a:xfrm>
          <a:off x="2152015" y="8709025"/>
          <a:ext cx="1181100" cy="828675"/>
        </a:xfrm>
        <a:prstGeom prst="rect">
          <a:avLst/>
        </a:prstGeom>
      </xdr:spPr>
    </xdr:pic>
  </etc:cellImage>
  <etc:cellImage>
    <xdr:pic>
      <xdr:nvPicPr>
        <xdr:cNvPr id="77" name="ID_7BDC357E6A404AE99C5D9E57D0D5B1A1"/>
        <xdr:cNvPicPr>
          <a:picLocks noChangeAspect="1"/>
        </xdr:cNvPicPr>
      </xdr:nvPicPr>
      <xdr:blipFill>
        <a:blip r:embed="rId15"/>
        <a:srcRect/>
        <a:stretch>
          <a:fillRect/>
        </a:stretch>
      </xdr:blipFill>
      <xdr:spPr>
        <a:xfrm>
          <a:off x="2152015" y="49895125"/>
          <a:ext cx="1181100" cy="828675"/>
        </a:xfrm>
        <a:prstGeom prst="rect">
          <a:avLst/>
        </a:prstGeom>
      </xdr:spPr>
    </xdr:pic>
  </etc:cellImage>
  <etc:cellImage>
    <xdr:pic>
      <xdr:nvPicPr>
        <xdr:cNvPr id="41" name="ID_A535B43C57914912BDD1861221B1C129"/>
        <xdr:cNvPicPr>
          <a:picLocks noChangeAspect="1"/>
        </xdr:cNvPicPr>
      </xdr:nvPicPr>
      <xdr:blipFill>
        <a:blip r:embed="rId16"/>
        <a:srcRect/>
        <a:stretch>
          <a:fillRect/>
        </a:stretch>
      </xdr:blipFill>
      <xdr:spPr>
        <a:xfrm>
          <a:off x="2152015" y="11769725"/>
          <a:ext cx="1181100" cy="828675"/>
        </a:xfrm>
        <a:prstGeom prst="rect">
          <a:avLst/>
        </a:prstGeom>
      </xdr:spPr>
    </xdr:pic>
  </etc:cellImage>
  <etc:cellImage>
    <xdr:pic>
      <xdr:nvPicPr>
        <xdr:cNvPr id="42" name="ID_089A849213714DCAA14E33943196CAA9"/>
        <xdr:cNvPicPr>
          <a:picLocks noChangeAspect="1"/>
        </xdr:cNvPicPr>
      </xdr:nvPicPr>
      <xdr:blipFill>
        <a:blip r:embed="rId17"/>
        <a:srcRect/>
        <a:stretch>
          <a:fillRect/>
        </a:stretch>
      </xdr:blipFill>
      <xdr:spPr>
        <a:xfrm>
          <a:off x="2152015" y="12722225"/>
          <a:ext cx="1181100" cy="828675"/>
        </a:xfrm>
        <a:prstGeom prst="rect">
          <a:avLst/>
        </a:prstGeom>
      </xdr:spPr>
    </xdr:pic>
  </etc:cellImage>
  <etc:cellImage>
    <xdr:pic>
      <xdr:nvPicPr>
        <xdr:cNvPr id="65" name="ID_B4DC217A1C5A47799D40C08B45233D0E"/>
        <xdr:cNvPicPr>
          <a:picLocks noChangeAspect="1"/>
        </xdr:cNvPicPr>
      </xdr:nvPicPr>
      <xdr:blipFill>
        <a:blip r:embed="rId18"/>
        <a:srcRect/>
        <a:stretch>
          <a:fillRect/>
        </a:stretch>
      </xdr:blipFill>
      <xdr:spPr>
        <a:xfrm>
          <a:off x="2152015" y="38414325"/>
          <a:ext cx="1181100" cy="828675"/>
        </a:xfrm>
        <a:prstGeom prst="rect">
          <a:avLst/>
        </a:prstGeom>
      </xdr:spPr>
    </xdr:pic>
  </etc:cellImage>
  <etc:cellImage>
    <xdr:pic>
      <xdr:nvPicPr>
        <xdr:cNvPr id="44" name="ID_C7AF228E65254659A2E16ADBF8A53079"/>
        <xdr:cNvPicPr>
          <a:picLocks noChangeAspect="1"/>
        </xdr:cNvPicPr>
      </xdr:nvPicPr>
      <xdr:blipFill>
        <a:blip r:embed="rId19"/>
        <a:srcRect/>
        <a:stretch>
          <a:fillRect/>
        </a:stretch>
      </xdr:blipFill>
      <xdr:spPr>
        <a:xfrm>
          <a:off x="2152015" y="14728825"/>
          <a:ext cx="1181100" cy="828675"/>
        </a:xfrm>
        <a:prstGeom prst="rect">
          <a:avLst/>
        </a:prstGeom>
      </xdr:spPr>
    </xdr:pic>
  </etc:cellImage>
  <etc:cellImage>
    <xdr:pic>
      <xdr:nvPicPr>
        <xdr:cNvPr id="45" name="ID_72C2280CB7014C86B7BA52800A877594"/>
        <xdr:cNvPicPr>
          <a:picLocks noChangeAspect="1"/>
        </xdr:cNvPicPr>
      </xdr:nvPicPr>
      <xdr:blipFill>
        <a:blip r:embed="rId20"/>
        <a:srcRect/>
        <a:stretch>
          <a:fillRect/>
        </a:stretch>
      </xdr:blipFill>
      <xdr:spPr>
        <a:xfrm>
          <a:off x="2152015" y="15681325"/>
          <a:ext cx="1181100" cy="828675"/>
        </a:xfrm>
        <a:prstGeom prst="rect">
          <a:avLst/>
        </a:prstGeom>
      </xdr:spPr>
    </xdr:pic>
  </etc:cellImage>
  <etc:cellImage>
    <xdr:pic>
      <xdr:nvPicPr>
        <xdr:cNvPr id="46" name="ID_A403D5C641804B68B7C4EB8C91686745"/>
        <xdr:cNvPicPr>
          <a:picLocks noChangeAspect="1"/>
        </xdr:cNvPicPr>
      </xdr:nvPicPr>
      <xdr:blipFill>
        <a:blip r:embed="rId21"/>
        <a:srcRect/>
        <a:stretch>
          <a:fillRect/>
        </a:stretch>
      </xdr:blipFill>
      <xdr:spPr>
        <a:xfrm>
          <a:off x="2105025" y="16717645"/>
          <a:ext cx="1181100" cy="828675"/>
        </a:xfrm>
        <a:prstGeom prst="rect">
          <a:avLst/>
        </a:prstGeom>
      </xdr:spPr>
    </xdr:pic>
  </etc:cellImage>
  <etc:cellImage>
    <xdr:pic>
      <xdr:nvPicPr>
        <xdr:cNvPr id="47" name="ID_C856B729277148849E1D27C4DAAC1852"/>
        <xdr:cNvPicPr>
          <a:picLocks noChangeAspect="1"/>
        </xdr:cNvPicPr>
      </xdr:nvPicPr>
      <xdr:blipFill>
        <a:blip r:embed="rId22"/>
        <a:srcRect/>
        <a:stretch>
          <a:fillRect/>
        </a:stretch>
      </xdr:blipFill>
      <xdr:spPr>
        <a:xfrm>
          <a:off x="2152015" y="17789525"/>
          <a:ext cx="1181100" cy="828675"/>
        </a:xfrm>
        <a:prstGeom prst="rect">
          <a:avLst/>
        </a:prstGeom>
      </xdr:spPr>
    </xdr:pic>
  </etc:cellImage>
  <etc:cellImage>
    <xdr:pic>
      <xdr:nvPicPr>
        <xdr:cNvPr id="48" name="ID_ADAED873EBD5456499CE92E1A4A47808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2152015" y="18742025"/>
          <a:ext cx="1181100" cy="828675"/>
        </a:xfrm>
        <a:prstGeom prst="rect">
          <a:avLst/>
        </a:prstGeom>
      </xdr:spPr>
    </xdr:pic>
  </etc:cellImage>
  <etc:cellImage>
    <xdr:pic>
      <xdr:nvPicPr>
        <xdr:cNvPr id="85" name="ID_C281C46AFC2B482CB85E65C2F3956FF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106295" y="62734825"/>
          <a:ext cx="1220470" cy="686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2AB921E8C5864BEABE4D30654C45F919"/>
        <xdr:cNvPicPr>
          <a:picLocks noChangeAspect="1"/>
        </xdr:cNvPicPr>
      </xdr:nvPicPr>
      <xdr:blipFill>
        <a:blip r:embed="rId24"/>
        <a:srcRect/>
        <a:stretch>
          <a:fillRect/>
        </a:stretch>
      </xdr:blipFill>
      <xdr:spPr>
        <a:xfrm>
          <a:off x="2152015" y="42516425"/>
          <a:ext cx="1181100" cy="828675"/>
        </a:xfrm>
        <a:prstGeom prst="rect">
          <a:avLst/>
        </a:prstGeom>
      </xdr:spPr>
    </xdr:pic>
  </etc:cellImage>
  <etc:cellImage>
    <xdr:pic>
      <xdr:nvPicPr>
        <xdr:cNvPr id="70" name="ID_0B1DF7F4F6B643CC8A5E0833D4B67849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2152015" y="43468925"/>
          <a:ext cx="1181100" cy="828675"/>
        </a:xfrm>
        <a:prstGeom prst="rect">
          <a:avLst/>
        </a:prstGeom>
      </xdr:spPr>
    </xdr:pic>
  </etc:cellImage>
  <etc:cellImage>
    <xdr:pic>
      <xdr:nvPicPr>
        <xdr:cNvPr id="49" name="ID_E82BF00D4BCD4D2AB0D1721DD182C41A"/>
        <xdr:cNvPicPr>
          <a:picLocks noChangeAspect="1"/>
        </xdr:cNvPicPr>
      </xdr:nvPicPr>
      <xdr:blipFill>
        <a:blip r:embed="rId26"/>
        <a:srcRect/>
        <a:stretch>
          <a:fillRect/>
        </a:stretch>
      </xdr:blipFill>
      <xdr:spPr>
        <a:xfrm>
          <a:off x="2152015" y="19694525"/>
          <a:ext cx="1181100" cy="828675"/>
        </a:xfrm>
        <a:prstGeom prst="rect">
          <a:avLst/>
        </a:prstGeom>
      </xdr:spPr>
    </xdr:pic>
  </etc:cellImage>
  <etc:cellImage>
    <xdr:pic>
      <xdr:nvPicPr>
        <xdr:cNvPr id="51" name="ID_BC42983D61344E83AA41C970F6BE8899"/>
        <xdr:cNvPicPr>
          <a:picLocks noChangeAspect="1"/>
        </xdr:cNvPicPr>
      </xdr:nvPicPr>
      <xdr:blipFill>
        <a:blip r:embed="rId27"/>
        <a:srcRect/>
        <a:stretch>
          <a:fillRect/>
        </a:stretch>
      </xdr:blipFill>
      <xdr:spPr>
        <a:xfrm>
          <a:off x="2152015" y="22336125"/>
          <a:ext cx="1181100" cy="828675"/>
        </a:xfrm>
        <a:prstGeom prst="rect">
          <a:avLst/>
        </a:prstGeom>
      </xdr:spPr>
    </xdr:pic>
  </etc:cellImage>
  <etc:cellImage>
    <xdr:pic>
      <xdr:nvPicPr>
        <xdr:cNvPr id="83" name="ID_06E17267906F47BF8AC61E9573A690BA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187575" y="58858785"/>
          <a:ext cx="1081405" cy="809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3319498092A64ABB9AC38D3314A5A34A"/>
        <xdr:cNvPicPr>
          <a:picLocks noChangeAspect="1"/>
        </xdr:cNvPicPr>
      </xdr:nvPicPr>
      <xdr:blipFill>
        <a:blip r:embed="rId29"/>
        <a:srcRect/>
        <a:stretch>
          <a:fillRect/>
        </a:stretch>
      </xdr:blipFill>
      <xdr:spPr>
        <a:xfrm>
          <a:off x="2152015" y="23288625"/>
          <a:ext cx="1181100" cy="828675"/>
        </a:xfrm>
        <a:prstGeom prst="rect">
          <a:avLst/>
        </a:prstGeom>
      </xdr:spPr>
    </xdr:pic>
  </etc:cellImage>
  <etc:cellImage>
    <xdr:pic>
      <xdr:nvPicPr>
        <xdr:cNvPr id="75" name="ID_C65E67DE34964A8B92C53146210F0D4F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2152015" y="54276625"/>
          <a:ext cx="1181100" cy="828675"/>
        </a:xfrm>
        <a:prstGeom prst="rect">
          <a:avLst/>
        </a:prstGeom>
      </xdr:spPr>
    </xdr:pic>
  </etc:cellImage>
  <etc:cellImage>
    <xdr:pic>
      <xdr:nvPicPr>
        <xdr:cNvPr id="90" name="ID_F4BC7546492448659707995277F814E0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2125345" y="24227155"/>
          <a:ext cx="1181100" cy="828675"/>
        </a:xfrm>
        <a:prstGeom prst="rect">
          <a:avLst/>
        </a:prstGeom>
      </xdr:spPr>
    </xdr:pic>
  </etc:cellImage>
  <etc:cellImage>
    <xdr:pic>
      <xdr:nvPicPr>
        <xdr:cNvPr id="53" name="ID_F7CD0BE06BFD42DFBD73EFFBF334BB59"/>
        <xdr:cNvPicPr>
          <a:picLocks noChangeAspect="1"/>
        </xdr:cNvPicPr>
      </xdr:nvPicPr>
      <xdr:blipFill>
        <a:blip r:embed="rId30"/>
        <a:srcRect/>
        <a:stretch>
          <a:fillRect/>
        </a:stretch>
      </xdr:blipFill>
      <xdr:spPr>
        <a:xfrm>
          <a:off x="2152015" y="25663525"/>
          <a:ext cx="1181100" cy="828675"/>
        </a:xfrm>
        <a:prstGeom prst="rect">
          <a:avLst/>
        </a:prstGeom>
      </xdr:spPr>
    </xdr:pic>
  </etc:cellImage>
  <etc:cellImage>
    <xdr:pic>
      <xdr:nvPicPr>
        <xdr:cNvPr id="54" name="ID_46CAB8D5818740008791A3738BD048AB"/>
        <xdr:cNvPicPr>
          <a:picLocks noChangeAspect="1"/>
        </xdr:cNvPicPr>
      </xdr:nvPicPr>
      <xdr:blipFill>
        <a:blip r:embed="rId31"/>
        <a:srcRect/>
        <a:stretch>
          <a:fillRect/>
        </a:stretch>
      </xdr:blipFill>
      <xdr:spPr>
        <a:xfrm>
          <a:off x="2152015" y="26616025"/>
          <a:ext cx="1181100" cy="828675"/>
        </a:xfrm>
        <a:prstGeom prst="rect">
          <a:avLst/>
        </a:prstGeom>
      </xdr:spPr>
    </xdr:pic>
  </etc:cellImage>
  <etc:cellImage>
    <xdr:pic>
      <xdr:nvPicPr>
        <xdr:cNvPr id="55" name="ID_9CC8868416A34525B6864DC90F5AE93F"/>
        <xdr:cNvPicPr>
          <a:picLocks noChangeAspect="1"/>
        </xdr:cNvPicPr>
      </xdr:nvPicPr>
      <xdr:blipFill>
        <a:blip r:embed="rId31"/>
        <a:srcRect/>
        <a:stretch>
          <a:fillRect/>
        </a:stretch>
      </xdr:blipFill>
      <xdr:spPr>
        <a:xfrm>
          <a:off x="2152015" y="27568525"/>
          <a:ext cx="1181100" cy="828675"/>
        </a:xfrm>
        <a:prstGeom prst="rect">
          <a:avLst/>
        </a:prstGeom>
      </xdr:spPr>
    </xdr:pic>
  </etc:cellImage>
  <etc:cellImage>
    <xdr:pic>
      <xdr:nvPicPr>
        <xdr:cNvPr id="39" name="ID_490A94B282BA44B88859B8E8E1571858"/>
        <xdr:cNvPicPr>
          <a:picLocks noChangeAspect="1"/>
        </xdr:cNvPicPr>
      </xdr:nvPicPr>
      <xdr:blipFill>
        <a:blip r:embed="rId32"/>
        <a:srcRect/>
        <a:stretch>
          <a:fillRect/>
        </a:stretch>
      </xdr:blipFill>
      <xdr:spPr>
        <a:xfrm>
          <a:off x="2152015" y="9864725"/>
          <a:ext cx="1181100" cy="828675"/>
        </a:xfrm>
        <a:prstGeom prst="rect">
          <a:avLst/>
        </a:prstGeom>
      </xdr:spPr>
    </xdr:pic>
  </etc:cellImage>
  <etc:cellImage>
    <xdr:pic>
      <xdr:nvPicPr>
        <xdr:cNvPr id="57" name="ID_DCCB69D6F5384F0AAFA973FEFF34E1F4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2152015" y="29600525"/>
          <a:ext cx="1181100" cy="828675"/>
        </a:xfrm>
        <a:prstGeom prst="rect">
          <a:avLst/>
        </a:prstGeom>
      </xdr:spPr>
    </xdr:pic>
  </etc:cellImage>
  <etc:cellImage>
    <xdr:pic>
      <xdr:nvPicPr>
        <xdr:cNvPr id="37" name="ID_12334F4480184550BFF0EA43B8B31A9D"/>
        <xdr:cNvPicPr>
          <a:picLocks noChangeAspect="1"/>
        </xdr:cNvPicPr>
      </xdr:nvPicPr>
      <xdr:blipFill>
        <a:blip r:embed="rId33"/>
        <a:srcRect/>
        <a:stretch>
          <a:fillRect/>
        </a:stretch>
      </xdr:blipFill>
      <xdr:spPr>
        <a:xfrm>
          <a:off x="2152015" y="7426325"/>
          <a:ext cx="1181100" cy="828675"/>
        </a:xfrm>
        <a:prstGeom prst="rect">
          <a:avLst/>
        </a:prstGeom>
      </xdr:spPr>
    </xdr:pic>
  </etc:cellImage>
  <etc:cellImage>
    <xdr:pic>
      <xdr:nvPicPr>
        <xdr:cNvPr id="59" name="ID_5E6B028AEC334F7D95718B94AE7D0EEB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>
          <a:off x="2152015" y="31505525"/>
          <a:ext cx="1181100" cy="828675"/>
        </a:xfrm>
        <a:prstGeom prst="rect">
          <a:avLst/>
        </a:prstGeom>
      </xdr:spPr>
    </xdr:pic>
  </etc:cellImage>
  <etc:cellImage>
    <xdr:pic>
      <xdr:nvPicPr>
        <xdr:cNvPr id="60" name="ID_237CBB95C6974D02BDDDBA8F5F5D1648"/>
        <xdr:cNvPicPr>
          <a:picLocks noChangeAspect="1"/>
        </xdr:cNvPicPr>
      </xdr:nvPicPr>
      <xdr:blipFill>
        <a:blip r:embed="rId33"/>
        <a:srcRect/>
        <a:stretch>
          <a:fillRect/>
        </a:stretch>
      </xdr:blipFill>
      <xdr:spPr>
        <a:xfrm>
          <a:off x="2099945" y="32434530"/>
          <a:ext cx="1181100" cy="828675"/>
        </a:xfrm>
        <a:prstGeom prst="rect">
          <a:avLst/>
        </a:prstGeom>
      </xdr:spPr>
    </xdr:pic>
  </etc:cellImage>
  <etc:cellImage>
    <xdr:pic>
      <xdr:nvPicPr>
        <xdr:cNvPr id="79" name="ID_99F3162DBC5F4C879DB1D3640F8E972E"/>
        <xdr:cNvPicPr>
          <a:picLocks noChangeAspect="1"/>
        </xdr:cNvPicPr>
      </xdr:nvPicPr>
      <xdr:blipFill>
        <a:blip r:embed="rId34"/>
        <a:srcRect/>
        <a:stretch>
          <a:fillRect/>
        </a:stretch>
      </xdr:blipFill>
      <xdr:spPr>
        <a:xfrm>
          <a:off x="2152015" y="47901225"/>
          <a:ext cx="1181100" cy="828675"/>
        </a:xfrm>
        <a:prstGeom prst="rect">
          <a:avLst/>
        </a:prstGeom>
      </xdr:spPr>
    </xdr:pic>
  </etc:cellImage>
  <etc:cellImage>
    <xdr:pic>
      <xdr:nvPicPr>
        <xdr:cNvPr id="62" name="ID_E8DFFEA2992C42799FBF61984276229B"/>
        <xdr:cNvPicPr>
          <a:picLocks noChangeAspect="1"/>
        </xdr:cNvPicPr>
      </xdr:nvPicPr>
      <xdr:blipFill>
        <a:blip r:embed="rId35"/>
        <a:srcRect/>
        <a:stretch>
          <a:fillRect/>
        </a:stretch>
      </xdr:blipFill>
      <xdr:spPr>
        <a:xfrm>
          <a:off x="2152015" y="34591625"/>
          <a:ext cx="1181100" cy="828675"/>
        </a:xfrm>
        <a:prstGeom prst="rect">
          <a:avLst/>
        </a:prstGeom>
      </xdr:spPr>
    </xdr:pic>
  </etc:cellImage>
  <etc:cellImage>
    <xdr:pic>
      <xdr:nvPicPr>
        <xdr:cNvPr id="66" name="ID_8293F2739B0D47A9A362E0DCB4BCFCEF"/>
        <xdr:cNvPicPr>
          <a:picLocks noChangeAspect="1"/>
        </xdr:cNvPicPr>
      </xdr:nvPicPr>
      <xdr:blipFill>
        <a:blip r:embed="rId36"/>
        <a:srcRect/>
        <a:stretch>
          <a:fillRect/>
        </a:stretch>
      </xdr:blipFill>
      <xdr:spPr>
        <a:xfrm>
          <a:off x="2152015" y="39366825"/>
          <a:ext cx="1181100" cy="828675"/>
        </a:xfrm>
        <a:prstGeom prst="rect">
          <a:avLst/>
        </a:prstGeom>
      </xdr:spPr>
    </xdr:pic>
  </etc:cellImage>
  <etc:cellImage>
    <xdr:pic>
      <xdr:nvPicPr>
        <xdr:cNvPr id="84" name="ID_18481277BF0A42B9AA05DE1D67AF27E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277745" y="64810005"/>
          <a:ext cx="854710" cy="743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4F1CAB66A678486BB093378F5E893AF8"/>
        <xdr:cNvPicPr>
          <a:picLocks noChangeAspect="1"/>
        </xdr:cNvPicPr>
      </xdr:nvPicPr>
      <xdr:blipFill>
        <a:blip r:embed="rId38"/>
        <a:srcRect/>
        <a:stretch>
          <a:fillRect/>
        </a:stretch>
      </xdr:blipFill>
      <xdr:spPr>
        <a:xfrm>
          <a:off x="2152015" y="40319325"/>
          <a:ext cx="1181100" cy="828675"/>
        </a:xfrm>
        <a:prstGeom prst="rect">
          <a:avLst/>
        </a:prstGeom>
      </xdr:spPr>
    </xdr:pic>
  </etc:cellImage>
  <etc:cellImage>
    <xdr:pic>
      <xdr:nvPicPr>
        <xdr:cNvPr id="86" name="ID_503437CA5D5F450CA7EB23EDE10C696D"/>
        <xdr:cNvPicPr>
          <a:picLocks noChangeAspect="1"/>
        </xdr:cNvPicPr>
      </xdr:nvPicPr>
      <xdr:blipFill>
        <a:blip r:embed="rId39"/>
        <a:srcRect/>
        <a:stretch>
          <a:fillRect/>
        </a:stretch>
      </xdr:blipFill>
      <xdr:spPr>
        <a:xfrm>
          <a:off x="2152015" y="65757425"/>
          <a:ext cx="1181100" cy="828675"/>
        </a:xfrm>
        <a:prstGeom prst="rect">
          <a:avLst/>
        </a:prstGeom>
      </xdr:spPr>
    </xdr:pic>
  </etc:cellImage>
  <etc:cellImage>
    <xdr:pic>
      <xdr:nvPicPr>
        <xdr:cNvPr id="68" name="ID_68621B18884A47058E5C6DC6960B47FF"/>
        <xdr:cNvPicPr>
          <a:picLocks noChangeAspect="1"/>
        </xdr:cNvPicPr>
      </xdr:nvPicPr>
      <xdr:blipFill>
        <a:blip r:embed="rId40"/>
        <a:srcRect/>
        <a:stretch>
          <a:fillRect/>
        </a:stretch>
      </xdr:blipFill>
      <xdr:spPr>
        <a:xfrm>
          <a:off x="2152015" y="41563925"/>
          <a:ext cx="1181100" cy="828675"/>
        </a:xfrm>
        <a:prstGeom prst="rect">
          <a:avLst/>
        </a:prstGeom>
      </xdr:spPr>
    </xdr:pic>
  </etc:cellImage>
  <etc:cellImage>
    <xdr:pic>
      <xdr:nvPicPr>
        <xdr:cNvPr id="71" name="ID_53D2A873BFD8427890FBDED6C4F76438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2152015" y="44548425"/>
          <a:ext cx="1181100" cy="828675"/>
        </a:xfrm>
        <a:prstGeom prst="rect">
          <a:avLst/>
        </a:prstGeom>
      </xdr:spPr>
    </xdr:pic>
  </etc:cellImage>
  <etc:cellImage>
    <xdr:pic>
      <xdr:nvPicPr>
        <xdr:cNvPr id="78" name="ID_69639A34F7E34EAE8635703B59EF6426"/>
        <xdr:cNvPicPr>
          <a:picLocks noChangeAspect="1"/>
        </xdr:cNvPicPr>
      </xdr:nvPicPr>
      <xdr:blipFill>
        <a:blip r:embed="rId41"/>
        <a:srcRect/>
        <a:stretch>
          <a:fillRect/>
        </a:stretch>
      </xdr:blipFill>
      <xdr:spPr>
        <a:xfrm>
          <a:off x="2152015" y="48942625"/>
          <a:ext cx="1181100" cy="828675"/>
        </a:xfrm>
        <a:prstGeom prst="rect">
          <a:avLst/>
        </a:prstGeom>
      </xdr:spPr>
    </xdr:pic>
  </etc:cellImage>
  <etc:cellImage>
    <xdr:pic>
      <xdr:nvPicPr>
        <xdr:cNvPr id="80" name="ID_4FBA6DEDE17542C8935E84806986A0A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356485" y="60749180"/>
          <a:ext cx="779145" cy="843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8" name="ID_38CFC30E7C0D4CEEADEDA6097A98E2E8"/>
        <xdr:cNvPicPr>
          <a:picLocks noChangeAspect="1"/>
        </xdr:cNvPicPr>
      </xdr:nvPicPr>
      <xdr:blipFill>
        <a:blip r:embed="rId43"/>
        <a:srcRect/>
        <a:stretch>
          <a:fillRect/>
        </a:stretch>
      </xdr:blipFill>
      <xdr:spPr>
        <a:xfrm>
          <a:off x="2152015" y="63611125"/>
          <a:ext cx="1181100" cy="828675"/>
        </a:xfrm>
        <a:prstGeom prst="rect">
          <a:avLst/>
        </a:prstGeom>
      </xdr:spPr>
    </xdr:pic>
  </etc:cellImage>
  <etc:cellImage>
    <xdr:pic>
      <xdr:nvPicPr>
        <xdr:cNvPr id="89" name="ID_C2390AF1CF9A45BEB7765FD254BD62FF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315210" y="66748025"/>
          <a:ext cx="821690" cy="727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6022E3B5C3D1463A82BD0CF3B378F95F"/>
        <xdr:cNvPicPr>
          <a:picLocks noChangeAspect="1"/>
        </xdr:cNvPicPr>
      </xdr:nvPicPr>
      <xdr:blipFill>
        <a:blip r:embed="rId45"/>
        <a:srcRect/>
        <a:stretch>
          <a:fillRect/>
        </a:stretch>
      </xdr:blipFill>
      <xdr:spPr>
        <a:xfrm>
          <a:off x="2152015" y="13674725"/>
          <a:ext cx="1181100" cy="828675"/>
        </a:xfrm>
        <a:prstGeom prst="rect">
          <a:avLst/>
        </a:prstGeom>
      </xdr:spPr>
    </xdr:pic>
  </etc:cellImage>
  <etc:cellImage>
    <xdr:pic>
      <xdr:nvPicPr>
        <xdr:cNvPr id="50" name="ID_04F344E700CA4105B14F1437B6819954"/>
        <xdr:cNvPicPr>
          <a:picLocks noChangeAspect="1"/>
        </xdr:cNvPicPr>
      </xdr:nvPicPr>
      <xdr:blipFill>
        <a:blip r:embed="rId46"/>
        <a:srcRect/>
        <a:stretch>
          <a:fillRect/>
        </a:stretch>
      </xdr:blipFill>
      <xdr:spPr>
        <a:xfrm>
          <a:off x="2152015" y="20774025"/>
          <a:ext cx="1181100" cy="828675"/>
        </a:xfrm>
        <a:prstGeom prst="rect">
          <a:avLst/>
        </a:prstGeom>
      </xdr:spPr>
    </xdr:pic>
  </etc:cellImage>
  <etc:cellImage>
    <xdr:pic>
      <xdr:nvPicPr>
        <xdr:cNvPr id="81" name="ID_C2314D11DF324F75AF318230698E6DDE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2186940" y="57886600"/>
          <a:ext cx="1097915" cy="8216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40AD3F4C14C24504A06FC7D07D1598C1"/>
        <xdr:cNvPicPr>
          <a:picLocks noChangeAspect="1"/>
        </xdr:cNvPicPr>
      </xdr:nvPicPr>
      <xdr:blipFill>
        <a:blip r:embed="rId48"/>
        <a:srcRect/>
        <a:stretch>
          <a:fillRect/>
        </a:stretch>
      </xdr:blipFill>
      <xdr:spPr>
        <a:xfrm>
          <a:off x="2152015" y="28521025"/>
          <a:ext cx="1181100" cy="828675"/>
        </a:xfrm>
        <a:prstGeom prst="rect">
          <a:avLst/>
        </a:prstGeom>
      </xdr:spPr>
    </xdr:pic>
  </etc:cellImage>
  <etc:cellImage>
    <xdr:pic>
      <xdr:nvPicPr>
        <xdr:cNvPr id="72" name="ID_988E76633B79475C823712854419CA80"/>
        <xdr:cNvPicPr>
          <a:picLocks noChangeAspect="1"/>
        </xdr:cNvPicPr>
      </xdr:nvPicPr>
      <xdr:blipFill>
        <a:blip r:embed="rId49"/>
        <a:srcRect/>
        <a:stretch>
          <a:fillRect/>
        </a:stretch>
      </xdr:blipFill>
      <xdr:spPr>
        <a:xfrm>
          <a:off x="2061845" y="46377225"/>
          <a:ext cx="1181100" cy="828675"/>
        </a:xfrm>
        <a:prstGeom prst="rect">
          <a:avLst/>
        </a:prstGeom>
      </xdr:spPr>
    </xdr:pic>
  </etc:cellImage>
  <etc:cellImage>
    <xdr:pic>
      <xdr:nvPicPr>
        <xdr:cNvPr id="73" name="ID_C1D38EA471C64F418E96EE35A9B7BBEC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2152015" y="50847625"/>
          <a:ext cx="1181100" cy="828675"/>
        </a:xfrm>
        <a:prstGeom prst="rect">
          <a:avLst/>
        </a:prstGeom>
      </xdr:spPr>
    </xdr:pic>
  </etc:cellImage>
  <etc:cellImage>
    <xdr:pic>
      <xdr:nvPicPr>
        <xdr:cNvPr id="87" name="ID_C169ABF7930E4DA0B948A7C9E8540B42"/>
        <xdr:cNvPicPr>
          <a:picLocks noChangeAspect="1"/>
        </xdr:cNvPicPr>
      </xdr:nvPicPr>
      <xdr:blipFill>
        <a:blip r:embed="rId50"/>
        <a:srcRect/>
        <a:stretch>
          <a:fillRect/>
        </a:stretch>
      </xdr:blipFill>
      <xdr:spPr>
        <a:xfrm>
          <a:off x="2152015" y="61706125"/>
          <a:ext cx="1181100" cy="828675"/>
        </a:xfrm>
        <a:prstGeom prst="rect">
          <a:avLst/>
        </a:prstGeom>
      </xdr:spPr>
    </xdr:pic>
  </etc:cellImage>
  <etc:cellImage>
    <xdr:pic>
      <xdr:nvPicPr>
        <xdr:cNvPr id="82" name="ID_5E82BBBDE42045FFAA00B43072D02488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177415" y="59792235"/>
          <a:ext cx="1136015" cy="85026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<sst xmlns="http://schemas.openxmlformats.org/spreadsheetml/2006/main" count="268" uniqueCount="150">
  <si>
    <t>厨房设备采购清单</t>
  </si>
  <si>
    <t>编号</t>
  </si>
  <si>
    <t>设备名称</t>
  </si>
  <si>
    <t>产品图片</t>
  </si>
  <si>
    <t>技术参数</t>
  </si>
  <si>
    <t>数量</t>
  </si>
  <si>
    <t>单位</t>
  </si>
  <si>
    <t>尺寸(WxDxH)</t>
  </si>
  <si>
    <t>灭蝇灯</t>
  </si>
  <si>
    <t>工作方式：粘捕式
-额定功率：0.008KW
-覆盖面积：30-50
-额定电压：220V-50HZ
-灯管型号：BINMU/T5 8W BL
-材料等级：ABS阻燃材料</t>
  </si>
  <si>
    <t>台</t>
  </si>
  <si>
    <t>128*380</t>
  </si>
  <si>
    <t>消毒灯</t>
  </si>
  <si>
    <t>-电压:220V
-功率:100W</t>
  </si>
  <si>
    <t>600*80*400</t>
  </si>
  <si>
    <t>洗地龙头</t>
  </si>
  <si>
    <t>1、规格：黑色液压管可配5-15米；
2、黑色经济碳钢开放式卷盘厚度1.5MM，底座钢板厚度5MM液压管，出口采用201不锈钢板加固，系统控制软管的长度和拖拉力度，可自动撤回；
3、可配一把喷枪或喷头。</t>
  </si>
  <si>
    <t>190*550*440</t>
  </si>
  <si>
    <t>定制款台式电饼铛</t>
  </si>
  <si>
    <t>额定电压：220V/380V
-锅盘直径
-额定功率：5KW
-锅高尺寸：26mm</t>
  </si>
  <si>
    <t>1</t>
  </si>
  <si>
    <t>炉拼台带调料盒</t>
  </si>
  <si>
    <t>1、优质201#不锈钢磨砂板，面板1.5mm、侧板1.2mm；置高**mm不锈钢后挡炉背板
2、横通采用￠25*1.2mm不锈钢管连接，立管采用￠38*1.2mm不锈钢管连可调节高度子弹脚</t>
  </si>
  <si>
    <t>500*850*800+450</t>
  </si>
  <si>
    <t>转角工作台</t>
  </si>
  <si>
    <t>*整体采用SUS201不锈钢制作；
*台面厚度1.0mm，内衬4mm防水机制板并用1.0mm厚不锈钢板折成加强筋加固；
*层板、底板、侧板及门面采用1.0mm厚不锈钢板制作；
*加强筋厚度1.0mm；
*配置不锈钢可调子弹脚。</t>
  </si>
  <si>
    <t>1650*1000*800</t>
  </si>
  <si>
    <t>2</t>
  </si>
  <si>
    <t>1100*1100*800</t>
  </si>
  <si>
    <t>台式混水龙头</t>
  </si>
  <si>
    <t>-12" 摆动式水嘴; 
台面安装孔直径:25mmX2.</t>
  </si>
  <si>
    <t>6</t>
  </si>
  <si>
    <t>315*345*253</t>
  </si>
  <si>
    <t>单层二盘不锈钢烤箱</t>
  </si>
  <si>
    <t>-功率：6.8KW
-电压：220V/3-380V
-重量：110KG
-规格：一层两盘</t>
  </si>
  <si>
    <t>1000*680*580</t>
  </si>
  <si>
    <t>豆浆机</t>
  </si>
  <si>
    <t>蒸汽包有个两个安全阀，气压过高时自动泄压，有效消除安全隐患。电蒸汽加热煮浆，可自动手动补水，保持原有营养加长保质期</t>
  </si>
  <si>
    <t>五格售饭柜</t>
  </si>
  <si>
    <t>1、精准控温201不锈钢加热管迅速升温
2、三角结构设计，加厚称重板材，安全牢固
3、热效高，保温持久，轻松保留食物温度及口感
4、大容量储存
5、适合多种场所使用
6、油渍污渍一擦就净，边角经过磨合防止划伤</t>
  </si>
  <si>
    <t>1800*700*810</t>
  </si>
  <si>
    <t>冷藏操作台</t>
  </si>
  <si>
    <t>-采用201不锈钢，内箱圆弧设计
-外嵌式蒸发器，外挂防尘网
-28cm小机组设计， 3D立体回风系统 
-顶部斜45°出风设计，360° 风冷无霜循环
-冷冻门框加装发热丝
-内箱尺寸(mm)：1080*570/410*590
-控温类型：电子数字温控
-制冷剂：冷藏：R134a,冷冻：R404a
-压缩机：国产万宝压缩机：制冷稳定，性价比高
-进口思科普压缩机：效率高、噪音低、故障率低、使用寿命长</t>
  </si>
  <si>
    <t>1500*700*800</t>
  </si>
  <si>
    <t>电磁四头煲仔炉</t>
  </si>
  <si>
    <t>1、优质铜芯线，均与分布线盘，热效率利用高，发热效率快，使用100000小时无损
2、微晶玻璃耐高温耐冲击力，导热性好，耐高温，防爆裂，易清洁，抗冲击强度高
3、加厚不锈钢，产品使用加厚不锈钢材质，强力防水清洁方便，外观精致，坚固耐用
4、五档火力，一炉一控，不同的菜用不同的时间，每一炉的温度由你设定，随时随地掌控温度，方便节能
5、精准控温，智能精准的控温技术，可准确的掌握温度
6、散热风扇，及时排除多余热量，延长机器使用寿命</t>
  </si>
  <si>
    <t>800*850*800+30</t>
  </si>
  <si>
    <t>挂墙双层架（可调）</t>
  </si>
  <si>
    <t>*整体采用SUS201不锈钢制作，厚度1.0mm；
*支撑架用1.0mm厚不锈钢制作，可调高度。</t>
  </si>
  <si>
    <t>1282.1*360*800</t>
  </si>
  <si>
    <t>1900*360*800</t>
  </si>
  <si>
    <t>单通移门荷台柜带靠背</t>
  </si>
  <si>
    <t>*整体采用SUS201不锈钢制作；
*台面厚度1.0mm，内衬15mm防水机制板并用1.0mm厚不锈钢板折成加强筋加固；
*层板、底板、侧板及门面采用1.0mm厚不锈钢板制作；
*加强筋厚度1.0mm；
*配置不锈钢可调子弹脚。
*移门为双层架构。</t>
  </si>
  <si>
    <t>874.7*530.6*800+100</t>
  </si>
  <si>
    <t>双星污碟台（右收残）</t>
  </si>
  <si>
    <t>@采用优质201不锈钢板材制作-@台面板1.2mm加强处理-@立柱为Φ38×1.0mm不锈钢管,加装优质不锈钢可调子弹脚</t>
  </si>
  <si>
    <t>2000*680.7*800+150</t>
  </si>
  <si>
    <t>预冲洗花洒装置</t>
  </si>
  <si>
    <t>-台式单孔的水龙头底座;
12"进水口软管;
6"墙架;
台面安装孔直径:38mm.</t>
  </si>
  <si>
    <t>414*492*1175</t>
  </si>
  <si>
    <t>多功能切配台</t>
  </si>
  <si>
    <t>*整体采用201不锈钢制作；
*台面厚度1.0mm，内衬4mm防水机制板并用1.0mm厚不锈钢板折成加强筋加固；
*下层板厚度1.0mm；
*脚管采用Ф48*1.0mm厚不锈钢圆管；
*配不锈钢可调子弹脚。</t>
  </si>
  <si>
    <t>1500*700*800+150</t>
  </si>
  <si>
    <t>1500*360*800</t>
  </si>
  <si>
    <t>单通玻璃拉门挂墙柜</t>
  </si>
  <si>
    <t>*整体采用SUS201不锈钢制作；
*厚度1.0mm厚不锈钢板制作，并用1.0mm厚不锈钢板折成加强筋加固；
*拉门采用钢化玻璃。</t>
  </si>
  <si>
    <t>1459.8*400*600</t>
  </si>
  <si>
    <t>1200*400*600</t>
  </si>
  <si>
    <t>2000*360*800</t>
  </si>
  <si>
    <t>1800*360*800</t>
  </si>
  <si>
    <t>2123*360*800</t>
  </si>
  <si>
    <t>2119.3*677.7*800+100</t>
  </si>
  <si>
    <t>保温车</t>
  </si>
  <si>
    <t>*整体采用SUS201不锈钢制作，厚度1.0mm；
*设置不锈钢推拉手，下配两定两动静音轮；
*下层板厚度1.0mm；
尺寸：700*750*920mm</t>
  </si>
  <si>
    <t>700*700*920</t>
  </si>
  <si>
    <t>B20-F 三功能搅拌机</t>
  </si>
  <si>
    <t>-料桶容积：20L
-额定电压：220V/3V-380V
-额定频率：50Hz
-电机功率：0.75KW
-最大和面量：6Kg
-搅拌转速：91/164/294r
-整机重量：98kg</t>
  </si>
  <si>
    <t>415*530*780</t>
  </si>
  <si>
    <t>1959.4*800*800+150</t>
  </si>
  <si>
    <t>十三盆醒发箱</t>
  </si>
  <si>
    <t>优质不锈钢制作，后板加固反冲击，湿度可调：30-85℃，功率2.5KW,热风循环喷雾型，顶部温控可调节旋钮，前面板可视防护钢化玻璃，水位槽恒温加湿，16CM加粗钢管架，</t>
  </si>
  <si>
    <t>700*790*1720</t>
  </si>
  <si>
    <t>台式压面机</t>
  </si>
  <si>
    <t>优质不锈钢制造；
厚度1.0mm</t>
  </si>
  <si>
    <t>420*465*580</t>
  </si>
  <si>
    <t>单星盆水池</t>
  </si>
  <si>
    <t>*整体采用SUS201不锈钢制作，台面厚1.2mm；
*星盆斗厚1.0mm，星盆斗尺寸：500*500*300mm，配置提篮式不锈钢下水器；
*立柱采用38×38×1.0mm厚不锈钢方管，配不锈钢可调子弹脚；
*横撑采用38*25*1.0mm方管</t>
  </si>
  <si>
    <t>700*700*800+100</t>
  </si>
  <si>
    <t>包边木案工作台</t>
  </si>
  <si>
    <t>*整体采用SUS201不锈钢制作；
*台面采用银杏木，整体全包边；
*脚管采用Ф48*1.0mm厚不锈钢圆管；
*配不锈钢可调子弹脚。</t>
  </si>
  <si>
    <t>1959.9*688*800</t>
  </si>
  <si>
    <t>单门留样柜</t>
  </si>
  <si>
    <t>-电压:220V
-温度:0~8℃
-容积:288L</t>
  </si>
  <si>
    <t>600*580*1950</t>
  </si>
  <si>
    <t>双通移门荷台柜</t>
  </si>
  <si>
    <t>1500*800*800</t>
  </si>
  <si>
    <t>560*850*800+450</t>
  </si>
  <si>
    <t>电磁双头煲仔炉</t>
  </si>
  <si>
    <t>450*800*800+30</t>
  </si>
  <si>
    <t>电磁蒸包炉</t>
  </si>
  <si>
    <t>800*800*830</t>
  </si>
  <si>
    <t>餐边柜</t>
  </si>
  <si>
    <t>岩板台面，橡木柜体</t>
  </si>
  <si>
    <t>个</t>
  </si>
  <si>
    <t>菜刀砧板消毒柜</t>
  </si>
  <si>
    <t>1000*800*800</t>
  </si>
  <si>
    <t>风幕机</t>
  </si>
  <si>
    <t>1、贯流式强力送风轻松在室内外之间形成一道隐形的风幕墙，隔开室内外空气的同时，更可将灰尘，飞虫等阻挡于室外。
2、遮断效果佳，风路升级体现高风速，低噪音运转。</t>
  </si>
  <si>
    <t>智能保温转盘</t>
  </si>
  <si>
    <t>直径100cm、中心内嵌电磁炉</t>
  </si>
  <si>
    <t>毛巾消毒柜</t>
  </si>
  <si>
    <t>1426.3*686.6*800+100</t>
  </si>
  <si>
    <t>三星盆水池</t>
  </si>
  <si>
    <t>2000*700*800+100</t>
  </si>
  <si>
    <t>开口柜</t>
  </si>
  <si>
    <t>*整体采用SUS201不锈钢制作；
*台面厚1.0mm；
*层板、底板、侧板均采用1.0mm厚不锈钢板制作；
*加强筋采用1.0mm；
*配置不锈钢可调子弹脚。</t>
  </si>
  <si>
    <t>550.2*703.1*800</t>
  </si>
  <si>
    <t>单星工作台（左星）</t>
  </si>
  <si>
    <t>1800*700*800+100</t>
  </si>
  <si>
    <t>暗拉手三门消毒柜</t>
  </si>
  <si>
    <t>-参考容积：500L
-额定电压：220V
-功率：1200W
-消毒时间：≥20min
-层架参考承重：10kg
-温度：75+℃/-10℃</t>
  </si>
  <si>
    <t>1200*480*1000</t>
  </si>
  <si>
    <t xml:space="preserve"> 推车式消毒柜</t>
  </si>
  <si>
    <t>-参考容积：1980L
-额定电压：220V
-功率：3000W
-消毒时间：≥20min
-层架参考承重：10kg
-温度：125+℃/-10℃</t>
  </si>
  <si>
    <t>1270*700*1980</t>
  </si>
  <si>
    <t>双头单尾小炒灶</t>
  </si>
  <si>
    <t>1、设备不锈钢部分采用材质为不锈钢；
2、台面厚度为1.2mm，前面板，侧板厚度1.0mm，设有来水摇摆龙头；
3、前部设有排水槽；
4、炉架选用50*50*4.8mm国标角钢；
5、炉架面及炉胆选用2.0mm国标冷轧钢板制造，炉膛与炮台一体式设计；
6、静音节能燃烧器热效率不低于40%；
7、燃烧噪音≤70分贝,配安全全自动点火系统,鼓风式风机功率不超过550w，双风机。</t>
  </si>
  <si>
    <t>1800*850*800+450</t>
  </si>
  <si>
    <t>双温六门高身柜</t>
  </si>
  <si>
    <t>-采用201不锈钢，内箱圆弧设计
-机组独立模块化技术，外挂防尘网
-360° 风冷无霜循环，冷冻门框加装发热丝
-内箱尺寸(mm)：1690*590*1405
-控温类型：电子数字温控
-制冷剂：冷藏：R134a,冷冻：R404a
-压缩机：国产万宝压缩机：制冷稳定，性价比高
-进口思科普压缩机：效率高、噪音低、故障率低、使用寿命长</t>
  </si>
  <si>
    <t>变频净化一体机带三重静电</t>
  </si>
  <si>
    <t>优质不锈钢制造；
壳体面板201,厚度1.0mm，加强筋1.2mm；一体机不锈钢电场经久耐用，接触器采用进口施耐德，绝缘子进口95瓷，带有触摸带有定时清洗提示功能
1、所投油烟净化一体机的检测报告满足GB 18483-2001 饮食业油烟排放标准（试行）、GB/T 16157-1996 固定污染源排气中颗粒物测定与气态污染物采样方法、HJ/T62-2001 饮食业油烟净化设备技术要求及检测技术规范（试行），试验合格具有CMA和CNAS检测标识的检验报告。
2、所投油烟净化一体机的高压绝缘子瓷件符合 GB/2423.2-2008标准要求，高温机械破坏负荷试验与规定弯曲破坏负荷试验合格具有CMA和CNAS检测标识的检验报告。
3、所投油烟一体机电动执行器依据GB 4706. 1-2005标准，≥10万次来回转换后设备仍能正常工作，具有CMA和CNAS检测标识的合格检测报告。
4、所投油烟净化一体机用空气过滤器符合GB/T14295-2019标准要求，试验合格具有CMA和CNAS检测标识的检验报告。
5、所投油烟净化一体设备接近开关依据GB/T4208-2017外壳防护等级满足防水等级IP68要求。设备清洗行走电动机外壳试验符合 IP54防水等级。试验合格具有CMA和CNAS检测标识的检验报告。</t>
  </si>
  <si>
    <t>米</t>
  </si>
  <si>
    <t>2300*1100*930</t>
  </si>
  <si>
    <t>2350*1100*930</t>
  </si>
  <si>
    <t>1500*1100*930</t>
  </si>
  <si>
    <t>不锈钢烟管</t>
  </si>
  <si>
    <t>优质不锈钢制造；
厚度1.0mm
按实际数量结算</t>
  </si>
  <si>
    <t>平方</t>
  </si>
  <si>
    <t>二层餐车</t>
  </si>
  <si>
    <t>3.2m餐桌</t>
  </si>
  <si>
    <t>16人桌椅
带电动转盘</t>
  </si>
  <si>
    <t>电磁高压锅</t>
  </si>
  <si>
    <t>34cm</t>
  </si>
  <si>
    <t>欧标密胺圆盘</t>
  </si>
  <si>
    <t>23cm</t>
  </si>
  <si>
    <t>欧标密胺鱼盘</t>
  </si>
  <si>
    <t>35cm</t>
  </si>
  <si>
    <t>欧标密胺汤碗</t>
  </si>
  <si>
    <t>26cm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</si>
</sst>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.5"/>
      <name val="宋体"/>
      <charset val="134"/>
    </font>
    <font>
      <b/>
      <sz val="25"/>
      <color indexed="8"/>
      <name val="楷体_GB2312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6" applyNumberFormat="0" applyAlignment="0" applyProtection="0">
      <alignment vertical="center"/>
    </xf>
    <xf numFmtId="0" fontId="16" fillId="4" borderId="17" applyNumberFormat="0" applyAlignment="0" applyProtection="0">
      <alignment vertical="center"/>
    </xf>
    <xf numFmtId="0" fontId="17" fillId="4" borderId="16" applyNumberFormat="0" applyAlignment="0" applyProtection="0">
      <alignment vertical="center"/>
    </xf>
    <xf numFmtId="0" fontId="18" fillId="5" borderId="18" applyNumberFormat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/>
  </cellStyleXfs>
  <cellXfs count="30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3" fontId="1" fillId="0" borderId="0" xfId="49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3" fontId="1" fillId="0" borderId="0" xfId="49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1" xfId="0" applyNumberFormat="1" applyFont="1" applyFill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报价单样版(空白)_无名氏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1" Type="http://schemas.openxmlformats.org/officeDocument/2006/relationships/image" Target="media/image51.png"/><Relationship Id="rId50" Type="http://schemas.openxmlformats.org/officeDocument/2006/relationships/image" Target="media/image50.jpeg"/><Relationship Id="rId5" Type="http://schemas.openxmlformats.org/officeDocument/2006/relationships/image" Target="media/image5.png"/><Relationship Id="rId49" Type="http://schemas.openxmlformats.org/officeDocument/2006/relationships/image" Target="media/image49.jpeg"/><Relationship Id="rId48" Type="http://schemas.openxmlformats.org/officeDocument/2006/relationships/image" Target="media/image48.jpeg"/><Relationship Id="rId47" Type="http://schemas.openxmlformats.org/officeDocument/2006/relationships/image" Target="media/image47.png"/><Relationship Id="rId46" Type="http://schemas.openxmlformats.org/officeDocument/2006/relationships/image" Target="media/image46.jpeg"/><Relationship Id="rId45" Type="http://schemas.openxmlformats.org/officeDocument/2006/relationships/image" Target="media/image45.jpeg"/><Relationship Id="rId44" Type="http://schemas.openxmlformats.org/officeDocument/2006/relationships/image" Target="media/image44.png"/><Relationship Id="rId43" Type="http://schemas.openxmlformats.org/officeDocument/2006/relationships/image" Target="media/image43.jpeg"/><Relationship Id="rId42" Type="http://schemas.openxmlformats.org/officeDocument/2006/relationships/image" Target="media/image42.png"/><Relationship Id="rId41" Type="http://schemas.openxmlformats.org/officeDocument/2006/relationships/image" Target="media/image41.jpeg"/><Relationship Id="rId40" Type="http://schemas.openxmlformats.org/officeDocument/2006/relationships/image" Target="media/image40.jpe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jpeg"/><Relationship Id="rId37" Type="http://schemas.openxmlformats.org/officeDocument/2006/relationships/image" Target="media/image37.pn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pn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pn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pn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pn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A63"/>
  <sheetViews>
    <sheetView tabSelected="1" zoomScale="115" zoomScaleNormal="115" topLeftCell="A59" workbookViewId="0">
      <selection activeCell="D70" sqref="D70"/>
    </sheetView>
  </sheetViews>
  <sheetFormatPr defaultColWidth="9" defaultRowHeight="13.5"/>
  <cols>
    <col min="1" max="1" width="7.86666666666667" style="1" customWidth="1"/>
    <col min="2" max="2" width="18.75" style="1" customWidth="1"/>
    <col min="3" max="3" width="18.8666666666667" style="1" customWidth="1"/>
    <col min="4" max="4" width="57.4916666666667" style="1" customWidth="1"/>
    <col min="5" max="6" width="7.86666666666667" style="1" customWidth="1"/>
    <col min="7" max="7" width="18.8666666666667" style="1" customWidth="1"/>
    <col min="8" max="16384" width="9" style="1"/>
  </cols>
  <sheetData>
    <row r="1" s="1" customFormat="1" ht="63" customHeight="1" spans="1:8">
      <c r="A1" s="5" t="s">
        <v>0</v>
      </c>
      <c r="B1" s="5"/>
      <c r="C1" s="5"/>
      <c r="D1" s="5"/>
      <c r="E1" s="5"/>
      <c r="F1" s="5"/>
      <c r="G1" s="5"/>
      <c r="H1" s="6"/>
    </row>
    <row r="2" s="2" customFormat="1" ht="49" customHeight="1" spans="1:8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/>
    </row>
    <row r="3" s="3" customFormat="1" ht="88" customHeight="1" spans="1:8">
      <c r="A3" s="9">
        <v>1</v>
      </c>
      <c r="B3" s="9" t="s">
        <v>8</v>
      </c>
      <c r="C3" s="10" t="str">
        <f>_xlfn.DISPIMG("ID_DCE300AF77B64C7DABD0FB63BF38FD72",1)</f>
        <v>=DISPIMG("ID_DCE300AF77B64C7DABD0FB63BF38FD72",1)</v>
      </c>
      <c r="D3" s="9" t="s">
        <v>9</v>
      </c>
      <c r="E3" s="11">
        <v>6</v>
      </c>
      <c r="F3" s="9" t="s">
        <v>10</v>
      </c>
      <c r="G3" s="9" t="s">
        <v>11</v>
      </c>
      <c r="H3" s="12"/>
    </row>
    <row r="4" s="4" customFormat="1" ht="70" customHeight="1" spans="1:9">
      <c r="A4" s="9">
        <v>2</v>
      </c>
      <c r="B4" s="9" t="s">
        <v>12</v>
      </c>
      <c r="C4" s="10" t="str">
        <f>_xlfn.DISPIMG("ID_848DD19CA45B40C79371DB6907856ECA",1)</f>
        <v>=DISPIMG("ID_848DD19CA45B40C79371DB6907856ECA",1)</v>
      </c>
      <c r="D4" s="11" t="s">
        <v>13</v>
      </c>
      <c r="E4" s="11">
        <v>4</v>
      </c>
      <c r="F4" s="9" t="s">
        <v>10</v>
      </c>
      <c r="G4" s="9" t="s">
        <v>14</v>
      </c>
      <c r="H4" s="12"/>
      <c r="I4" s="3"/>
    </row>
    <row r="5" s="1" customFormat="1" ht="93" customHeight="1" spans="1:9">
      <c r="A5" s="9">
        <v>3</v>
      </c>
      <c r="B5" s="13" t="s">
        <v>15</v>
      </c>
      <c r="C5" s="14" t="str">
        <f>_xlfn.DISPIMG("ID_AE773FC7526D4578B2B8B224C1A87AA5",1)</f>
        <v>=DISPIMG("ID_AE773FC7526D4578B2B8B224C1A87AA5",1)</v>
      </c>
      <c r="D5" s="13" t="s">
        <v>16</v>
      </c>
      <c r="E5" s="15">
        <v>3</v>
      </c>
      <c r="F5" s="13" t="s">
        <v>10</v>
      </c>
      <c r="G5" s="13" t="s">
        <v>17</v>
      </c>
      <c r="H5" s="12"/>
      <c r="I5" s="3"/>
    </row>
    <row r="6" s="1" customFormat="1" ht="73" customHeight="1" spans="1:11">
      <c r="A6" s="9">
        <v>4</v>
      </c>
      <c r="B6" s="16" t="s">
        <v>18</v>
      </c>
      <c r="C6" s="17" t="str">
        <f>_xlfn.DISPIMG("ID_13E32B9CF068499DAD40676249D3DE3B",1)</f>
        <v>=DISPIMG("ID_13E32B9CF068499DAD40676249D3DE3B",1)</v>
      </c>
      <c r="D6" s="16" t="s">
        <v>19</v>
      </c>
      <c r="E6" s="18" t="s">
        <v>20</v>
      </c>
      <c r="F6" s="16" t="s">
        <v>10</v>
      </c>
      <c r="G6" s="16"/>
      <c r="H6" s="12"/>
      <c r="I6" s="3"/>
      <c r="J6" s="3"/>
      <c r="K6" s="3"/>
    </row>
    <row r="7" s="1" customFormat="1" ht="84" customHeight="1" spans="1:12">
      <c r="A7" s="9">
        <v>5</v>
      </c>
      <c r="B7" s="16" t="s">
        <v>21</v>
      </c>
      <c r="C7" s="17" t="str">
        <f>_xlfn.DISPIMG("ID_C0BA028067384F68B7C81A73F6EC1E7F",1)</f>
        <v>=DISPIMG("ID_C0BA028067384F68B7C81A73F6EC1E7F",1)</v>
      </c>
      <c r="D7" s="16" t="s">
        <v>22</v>
      </c>
      <c r="E7" s="18">
        <v>2</v>
      </c>
      <c r="F7" s="16" t="s">
        <v>10</v>
      </c>
      <c r="G7" s="16" t="s">
        <v>23</v>
      </c>
      <c r="H7" s="12"/>
      <c r="I7" s="3"/>
      <c r="J7" s="3"/>
      <c r="K7" s="3"/>
      <c r="L7" s="3"/>
    </row>
    <row r="8" s="1" customFormat="1" ht="83" customHeight="1" spans="1:13">
      <c r="A8" s="9">
        <v>6</v>
      </c>
      <c r="B8" s="16" t="s">
        <v>24</v>
      </c>
      <c r="C8" s="17" t="str">
        <f>_xlfn.DISPIMG("ID_723F462118BA436B817DDDF276E03288",1)</f>
        <v>=DISPIMG("ID_723F462118BA436B817DDDF276E03288",1)</v>
      </c>
      <c r="D8" s="16" t="s">
        <v>25</v>
      </c>
      <c r="E8" s="18">
        <v>2</v>
      </c>
      <c r="F8" s="16" t="s">
        <v>10</v>
      </c>
      <c r="G8" s="16" t="s">
        <v>26</v>
      </c>
      <c r="H8" s="12"/>
      <c r="I8" s="3"/>
      <c r="J8" s="3"/>
      <c r="K8" s="3"/>
      <c r="L8" s="3"/>
      <c r="M8" s="3"/>
    </row>
    <row r="9" s="1" customFormat="1" ht="91" customHeight="1" spans="1:15">
      <c r="A9" s="9">
        <v>7</v>
      </c>
      <c r="B9" s="16" t="s">
        <v>24</v>
      </c>
      <c r="C9" s="17" t="str">
        <f>_xlfn.DISPIMG("ID_7E6F077326BF4739A3747E8FC8A66230",1)</f>
        <v>=DISPIMG("ID_7E6F077326BF4739A3747E8FC8A66230",1)</v>
      </c>
      <c r="D9" s="16" t="s">
        <v>25</v>
      </c>
      <c r="E9" s="18" t="s">
        <v>27</v>
      </c>
      <c r="F9" s="16" t="s">
        <v>10</v>
      </c>
      <c r="G9" s="16" t="s">
        <v>28</v>
      </c>
      <c r="H9" s="12"/>
      <c r="I9" s="3"/>
      <c r="J9" s="3"/>
      <c r="K9" s="3"/>
      <c r="L9" s="3"/>
      <c r="M9" s="3"/>
      <c r="N9" s="3"/>
      <c r="O9" s="3"/>
    </row>
    <row r="10" s="1" customFormat="1" ht="75" customHeight="1" spans="1:18">
      <c r="A10" s="9">
        <v>8</v>
      </c>
      <c r="B10" s="16" t="s">
        <v>29</v>
      </c>
      <c r="C10" s="17" t="str">
        <f>_xlfn.DISPIMG("ID_732E0B472AE7484CA6DABF68503CDBEC",1)</f>
        <v>=DISPIMG("ID_732E0B472AE7484CA6DABF68503CDBEC",1)</v>
      </c>
      <c r="D10" s="16" t="s">
        <v>30</v>
      </c>
      <c r="E10" s="18" t="s">
        <v>31</v>
      </c>
      <c r="F10" s="16" t="s">
        <v>10</v>
      </c>
      <c r="G10" s="16" t="s">
        <v>32</v>
      </c>
      <c r="H10" s="12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="1" customFormat="1" ht="75" customHeight="1" spans="1:19">
      <c r="A11" s="9">
        <v>9</v>
      </c>
      <c r="B11" s="16" t="s">
        <v>33</v>
      </c>
      <c r="C11" s="17" t="str">
        <f>_xlfn.DISPIMG("ID_A535B43C57914912BDD1861221B1C129",1)</f>
        <v>=DISPIMG("ID_A535B43C57914912BDD1861221B1C129",1)</v>
      </c>
      <c r="D11" s="16" t="s">
        <v>34</v>
      </c>
      <c r="E11" s="18" t="s">
        <v>20</v>
      </c>
      <c r="F11" s="16" t="s">
        <v>10</v>
      </c>
      <c r="G11" s="16" t="s">
        <v>35</v>
      </c>
      <c r="H11" s="1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="1" customFormat="1" ht="75" customHeight="1" spans="1:20">
      <c r="A12" s="9">
        <v>10</v>
      </c>
      <c r="B12" s="16" t="s">
        <v>36</v>
      </c>
      <c r="C12" s="17" t="str">
        <f>_xlfn.DISPIMG("ID_089A849213714DCAA14E33943196CAA9",1)</f>
        <v>=DISPIMG("ID_089A849213714DCAA14E33943196CAA9",1)</v>
      </c>
      <c r="D12" s="16" t="s">
        <v>37</v>
      </c>
      <c r="E12" s="18">
        <v>2</v>
      </c>
      <c r="F12" s="16" t="s">
        <v>10</v>
      </c>
      <c r="G12" s="16"/>
      <c r="H12" s="1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="1" customFormat="1" ht="88" customHeight="1" spans="1:22">
      <c r="A13" s="9">
        <v>11</v>
      </c>
      <c r="B13" s="16" t="s">
        <v>38</v>
      </c>
      <c r="C13" s="17" t="str">
        <f>_xlfn.DISPIMG("ID_C7AF228E65254659A2E16ADBF8A53079",1)</f>
        <v>=DISPIMG("ID_C7AF228E65254659A2E16ADBF8A53079",1)</v>
      </c>
      <c r="D13" s="16" t="s">
        <v>39</v>
      </c>
      <c r="E13" s="18" t="s">
        <v>27</v>
      </c>
      <c r="F13" s="16" t="s">
        <v>10</v>
      </c>
      <c r="G13" s="16" t="s">
        <v>40</v>
      </c>
      <c r="H13" s="1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="1" customFormat="1" ht="151" customHeight="1" spans="1:23">
      <c r="A14" s="9">
        <v>12</v>
      </c>
      <c r="B14" s="16" t="s">
        <v>41</v>
      </c>
      <c r="C14" s="17" t="str">
        <f>_xlfn.DISPIMG("ID_72C2280CB7014C86B7BA52800A877594",1)</f>
        <v>=DISPIMG("ID_72C2280CB7014C86B7BA52800A877594",1)</v>
      </c>
      <c r="D14" s="16" t="s">
        <v>42</v>
      </c>
      <c r="E14" s="18">
        <v>2</v>
      </c>
      <c r="F14" s="16" t="s">
        <v>10</v>
      </c>
      <c r="G14" s="16" t="s">
        <v>43</v>
      </c>
      <c r="H14" s="1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="1" customFormat="1" ht="140" customHeight="1" spans="1:25">
      <c r="A15" s="9">
        <v>13</v>
      </c>
      <c r="B15" s="16" t="s">
        <v>44</v>
      </c>
      <c r="C15" s="17" t="str">
        <f>_xlfn.DISPIMG("ID_A403D5C641804B68B7C4EB8C91686745",1)</f>
        <v>=DISPIMG("ID_A403D5C641804B68B7C4EB8C91686745",1)</v>
      </c>
      <c r="D15" s="16" t="s">
        <v>45</v>
      </c>
      <c r="E15" s="18">
        <v>2</v>
      </c>
      <c r="F15" s="16" t="s">
        <v>10</v>
      </c>
      <c r="G15" s="16" t="s">
        <v>46</v>
      </c>
      <c r="H15" s="1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="1" customFormat="1" ht="75" customHeight="1" spans="1:26">
      <c r="A16" s="9">
        <v>14</v>
      </c>
      <c r="B16" s="16" t="s">
        <v>47</v>
      </c>
      <c r="C16" s="17" t="str">
        <f>_xlfn.DISPIMG("ID_C856B729277148849E1D27C4DAAC1852",1)</f>
        <v>=DISPIMG("ID_C856B729277148849E1D27C4DAAC1852",1)</v>
      </c>
      <c r="D16" s="16" t="s">
        <v>48</v>
      </c>
      <c r="E16" s="18" t="s">
        <v>20</v>
      </c>
      <c r="F16" s="16" t="s">
        <v>10</v>
      </c>
      <c r="G16" s="16" t="s">
        <v>49</v>
      </c>
      <c r="H16" s="1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="1" customFormat="1" ht="75" customHeight="1" spans="1:27">
      <c r="A17" s="9">
        <v>15</v>
      </c>
      <c r="B17" s="16" t="s">
        <v>47</v>
      </c>
      <c r="C17" s="17" t="str">
        <f>_xlfn.DISPIMG("ID_ADAED873EBD5456499CE92E1A4A47808",1)</f>
        <v>=DISPIMG("ID_ADAED873EBD5456499CE92E1A4A47808",1)</v>
      </c>
      <c r="D17" s="16" t="s">
        <v>48</v>
      </c>
      <c r="E17" s="18">
        <v>2</v>
      </c>
      <c r="F17" s="16" t="s">
        <v>10</v>
      </c>
      <c r="G17" s="16" t="s">
        <v>50</v>
      </c>
      <c r="H17" s="1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="1" customFormat="1" ht="106" customHeight="1" spans="1:28">
      <c r="A18" s="9">
        <v>16</v>
      </c>
      <c r="B18" s="16" t="s">
        <v>51</v>
      </c>
      <c r="C18" s="17" t="str">
        <f>_xlfn.DISPIMG("ID_E82BF00D4BCD4D2AB0D1721DD182C41A",1)</f>
        <v>=DISPIMG("ID_E82BF00D4BCD4D2AB0D1721DD182C41A",1)</v>
      </c>
      <c r="D18" s="16" t="s">
        <v>52</v>
      </c>
      <c r="E18" s="18" t="s">
        <v>20</v>
      </c>
      <c r="F18" s="16" t="s">
        <v>10</v>
      </c>
      <c r="G18" s="16" t="s">
        <v>53</v>
      </c>
      <c r="H18" s="1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="1" customFormat="1" ht="75" customHeight="1" spans="1:30">
      <c r="A19" s="9">
        <v>17</v>
      </c>
      <c r="B19" s="16" t="s">
        <v>54</v>
      </c>
      <c r="C19" s="17" t="str">
        <f>_xlfn.DISPIMG("ID_BC42983D61344E83AA41C970F6BE8899",1)</f>
        <v>=DISPIMG("ID_BC42983D61344E83AA41C970F6BE8899",1)</v>
      </c>
      <c r="D19" s="16" t="s">
        <v>55</v>
      </c>
      <c r="E19" s="18" t="s">
        <v>20</v>
      </c>
      <c r="F19" s="16" t="s">
        <v>10</v>
      </c>
      <c r="G19" s="16" t="s">
        <v>56</v>
      </c>
      <c r="H19" s="1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</row>
    <row r="20" s="1" customFormat="1" ht="75" customHeight="1" spans="1:31">
      <c r="A20" s="9">
        <v>18</v>
      </c>
      <c r="B20" s="16" t="s">
        <v>57</v>
      </c>
      <c r="C20" s="17" t="str">
        <f>_xlfn.DISPIMG("ID_3319498092A64ABB9AC38D3314A5A34A",1)</f>
        <v>=DISPIMG("ID_3319498092A64ABB9AC38D3314A5A34A",1)</v>
      </c>
      <c r="D20" s="16" t="s">
        <v>58</v>
      </c>
      <c r="E20" s="18" t="s">
        <v>20</v>
      </c>
      <c r="F20" s="16" t="s">
        <v>10</v>
      </c>
      <c r="G20" s="16" t="s">
        <v>59</v>
      </c>
      <c r="H20" s="1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="1" customFormat="1" ht="112" customHeight="1" spans="1:32">
      <c r="A21" s="9">
        <v>19</v>
      </c>
      <c r="B21" s="16" t="s">
        <v>60</v>
      </c>
      <c r="C21" s="17" t="str">
        <f>_xlfn.DISPIMG("ID_F4BC7546492448659707995277F814E0",1)</f>
        <v>=DISPIMG("ID_F4BC7546492448659707995277F814E0",1)</v>
      </c>
      <c r="D21" s="16" t="s">
        <v>61</v>
      </c>
      <c r="E21" s="18" t="s">
        <v>20</v>
      </c>
      <c r="F21" s="16" t="s">
        <v>10</v>
      </c>
      <c r="G21" s="16" t="s">
        <v>62</v>
      </c>
      <c r="H21" s="1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="1" customFormat="1" ht="75" customHeight="1" spans="1:33">
      <c r="A22" s="9">
        <v>20</v>
      </c>
      <c r="B22" s="16" t="s">
        <v>47</v>
      </c>
      <c r="C22" s="17" t="str">
        <f>_xlfn.DISPIMG("ID_F7CD0BE06BFD42DFBD73EFFBF334BB59",1)</f>
        <v>=DISPIMG("ID_F7CD0BE06BFD42DFBD73EFFBF334BB59",1)</v>
      </c>
      <c r="D22" s="16" t="s">
        <v>48</v>
      </c>
      <c r="E22" s="18" t="s">
        <v>20</v>
      </c>
      <c r="F22" s="16" t="s">
        <v>10</v>
      </c>
      <c r="G22" s="16" t="s">
        <v>63</v>
      </c>
      <c r="H22" s="1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</row>
    <row r="23" s="1" customFormat="1" ht="75" customHeight="1" spans="1:34">
      <c r="A23" s="9">
        <v>21</v>
      </c>
      <c r="B23" s="16" t="s">
        <v>64</v>
      </c>
      <c r="C23" s="17" t="str">
        <f>_xlfn.DISPIMG("ID_46CAB8D5818740008791A3738BD048AB",1)</f>
        <v>=DISPIMG("ID_46CAB8D5818740008791A3738BD048AB",1)</v>
      </c>
      <c r="D23" s="16" t="s">
        <v>65</v>
      </c>
      <c r="E23" s="18" t="s">
        <v>20</v>
      </c>
      <c r="F23" s="16" t="s">
        <v>10</v>
      </c>
      <c r="G23" s="16" t="s">
        <v>66</v>
      </c>
      <c r="H23" s="1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="1" customFormat="1" ht="75" customHeight="1" spans="1:35">
      <c r="A24" s="9">
        <v>22</v>
      </c>
      <c r="B24" s="16" t="s">
        <v>64</v>
      </c>
      <c r="C24" s="17" t="str">
        <f>_xlfn.DISPIMG("ID_9CC8868416A34525B6864DC90F5AE93F",1)</f>
        <v>=DISPIMG("ID_9CC8868416A34525B6864DC90F5AE93F",1)</v>
      </c>
      <c r="D24" s="16" t="s">
        <v>65</v>
      </c>
      <c r="E24" s="18" t="s">
        <v>20</v>
      </c>
      <c r="F24" s="16" t="s">
        <v>10</v>
      </c>
      <c r="G24" s="16" t="s">
        <v>67</v>
      </c>
      <c r="H24" s="1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="1" customFormat="1" ht="75" customHeight="1" spans="1:37">
      <c r="A25" s="9">
        <v>23</v>
      </c>
      <c r="B25" s="16" t="s">
        <v>47</v>
      </c>
      <c r="C25" s="17" t="str">
        <f>_xlfn.DISPIMG("ID_DCCB69D6F5384F0AAFA973FEFF34E1F4",1)</f>
        <v>=DISPIMG("ID_DCCB69D6F5384F0AAFA973FEFF34E1F4",1)</v>
      </c>
      <c r="D25" s="16" t="s">
        <v>48</v>
      </c>
      <c r="E25" s="18" t="s">
        <v>20</v>
      </c>
      <c r="F25" s="16" t="s">
        <v>10</v>
      </c>
      <c r="G25" s="16" t="s">
        <v>68</v>
      </c>
      <c r="H25" s="1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</row>
    <row r="26" s="1" customFormat="1" ht="75" customHeight="1" spans="1:38">
      <c r="A26" s="9">
        <v>24</v>
      </c>
      <c r="B26" s="16" t="s">
        <v>47</v>
      </c>
      <c r="C26" s="17" t="str">
        <f>_xlfn.DISPIMG("ID_40DE209C88FE497AA4CE615051AC6161",1)</f>
        <v>=DISPIMG("ID_40DE209C88FE497AA4CE615051AC6161",1)</v>
      </c>
      <c r="D26" s="16" t="s">
        <v>48</v>
      </c>
      <c r="E26" s="18" t="s">
        <v>20</v>
      </c>
      <c r="F26" s="16" t="s">
        <v>10</v>
      </c>
      <c r="G26" s="16" t="s">
        <v>69</v>
      </c>
      <c r="H26" s="1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s="1" customFormat="1" ht="75" customHeight="1" spans="1:39">
      <c r="A27" s="9">
        <v>25</v>
      </c>
      <c r="B27" s="16" t="s">
        <v>47</v>
      </c>
      <c r="C27" s="17" t="str">
        <f>_xlfn.DISPIMG("ID_5E6B028AEC334F7D95718B94AE7D0EEB",1)</f>
        <v>=DISPIMG("ID_5E6B028AEC334F7D95718B94AE7D0EEB",1)</v>
      </c>
      <c r="D27" s="16" t="s">
        <v>48</v>
      </c>
      <c r="E27" s="18" t="s">
        <v>20</v>
      </c>
      <c r="F27" s="16" t="s">
        <v>10</v>
      </c>
      <c r="G27" s="16" t="s">
        <v>70</v>
      </c>
      <c r="H27" s="1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="1" customFormat="1" ht="82" customHeight="1" spans="1:41">
      <c r="A28" s="9">
        <v>26</v>
      </c>
      <c r="B28" s="16" t="s">
        <v>51</v>
      </c>
      <c r="C28" s="17" t="str">
        <f>_xlfn.DISPIMG("ID_237CBB95C6974D02BDDDBA8F5F5D1648",1)</f>
        <v>=DISPIMG("ID_237CBB95C6974D02BDDDBA8F5F5D1648",1)</v>
      </c>
      <c r="D28" s="16" t="s">
        <v>52</v>
      </c>
      <c r="E28" s="18" t="s">
        <v>20</v>
      </c>
      <c r="F28" s="16" t="s">
        <v>10</v>
      </c>
      <c r="G28" s="16" t="s">
        <v>71</v>
      </c>
      <c r="H28" s="1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="1" customFormat="1" ht="89" customHeight="1" spans="1:43">
      <c r="A29" s="9">
        <v>27</v>
      </c>
      <c r="B29" s="16" t="s">
        <v>72</v>
      </c>
      <c r="C29" s="17" t="str">
        <f>_xlfn.DISPIMG("ID_E8DFFEA2992C42799FBF61984276229B",1)</f>
        <v>=DISPIMG("ID_E8DFFEA2992C42799FBF61984276229B",1)</v>
      </c>
      <c r="D29" s="16" t="s">
        <v>73</v>
      </c>
      <c r="E29" s="18" t="s">
        <v>20</v>
      </c>
      <c r="F29" s="16" t="s">
        <v>10</v>
      </c>
      <c r="G29" s="16" t="s">
        <v>74</v>
      </c>
      <c r="H29" s="1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</row>
    <row r="30" s="1" customFormat="1" ht="107" customHeight="1" spans="1:44">
      <c r="A30" s="9">
        <v>28</v>
      </c>
      <c r="B30" s="16" t="s">
        <v>75</v>
      </c>
      <c r="C30" s="17" t="str">
        <f>_xlfn.DISPIMG("ID_68C88B7151B54489BBB249AF94E3C7CE",1)</f>
        <v>=DISPIMG("ID_68C88B7151B54489BBB249AF94E3C7CE",1)</v>
      </c>
      <c r="D30" s="16" t="s">
        <v>76</v>
      </c>
      <c r="E30" s="18" t="s">
        <v>20</v>
      </c>
      <c r="F30" s="16" t="s">
        <v>10</v>
      </c>
      <c r="G30" s="16" t="s">
        <v>77</v>
      </c>
      <c r="H30" s="1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="1" customFormat="1" ht="105" customHeight="1" spans="1:45">
      <c r="A31" s="9">
        <v>29</v>
      </c>
      <c r="B31" s="16" t="s">
        <v>60</v>
      </c>
      <c r="C31" s="17" t="str">
        <f>_xlfn.DISPIMG("ID_1B10A74512AC46318786C1A57A0A1CFD",1)</f>
        <v>=DISPIMG("ID_1B10A74512AC46318786C1A57A0A1CFD",1)</v>
      </c>
      <c r="D31" s="16" t="s">
        <v>61</v>
      </c>
      <c r="E31" s="18" t="s">
        <v>20</v>
      </c>
      <c r="F31" s="16" t="s">
        <v>10</v>
      </c>
      <c r="G31" s="16" t="s">
        <v>78</v>
      </c>
      <c r="H31" s="1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="1" customFormat="1" ht="75" customHeight="1" spans="1:46">
      <c r="A32" s="9">
        <v>30</v>
      </c>
      <c r="B32" s="16" t="s">
        <v>79</v>
      </c>
      <c r="C32" s="17" t="str">
        <f>_xlfn.DISPIMG("ID_B4DC217A1C5A47799D40C08B45233D0E",1)</f>
        <v>=DISPIMG("ID_B4DC217A1C5A47799D40C08B45233D0E",1)</v>
      </c>
      <c r="D32" s="16" t="s">
        <v>80</v>
      </c>
      <c r="E32" s="18" t="s">
        <v>20</v>
      </c>
      <c r="F32" s="16" t="s">
        <v>10</v>
      </c>
      <c r="G32" s="16" t="s">
        <v>81</v>
      </c>
      <c r="H32" s="1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</row>
    <row r="33" s="1" customFormat="1" ht="75" customHeight="1" spans="1:47">
      <c r="A33" s="9">
        <v>31</v>
      </c>
      <c r="B33" s="16" t="s">
        <v>82</v>
      </c>
      <c r="C33" s="17" t="str">
        <f>_xlfn.DISPIMG("ID_8293F2739B0D47A9A362E0DCB4BCFCEF",1)</f>
        <v>=DISPIMG("ID_8293F2739B0D47A9A362E0DCB4BCFCEF",1)</v>
      </c>
      <c r="D33" s="16" t="s">
        <v>83</v>
      </c>
      <c r="E33" s="18" t="s">
        <v>20</v>
      </c>
      <c r="F33" s="16" t="s">
        <v>10</v>
      </c>
      <c r="G33" s="16" t="s">
        <v>84</v>
      </c>
      <c r="H33" s="1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="1" customFormat="1" ht="98" customHeight="1" spans="1:48">
      <c r="A34" s="9">
        <v>32</v>
      </c>
      <c r="B34" s="16" t="s">
        <v>85</v>
      </c>
      <c r="C34" s="17" t="str">
        <f>_xlfn.DISPIMG("ID_4F1CAB66A678486BB093378F5E893AF8",1)</f>
        <v>=DISPIMG("ID_4F1CAB66A678486BB093378F5E893AF8",1)</v>
      </c>
      <c r="D34" s="16" t="s">
        <v>86</v>
      </c>
      <c r="E34" s="18" t="s">
        <v>20</v>
      </c>
      <c r="F34" s="16" t="s">
        <v>10</v>
      </c>
      <c r="G34" s="16" t="s">
        <v>87</v>
      </c>
      <c r="H34" s="1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</row>
    <row r="35" s="1" customFormat="1" ht="75" customHeight="1" spans="1:49">
      <c r="A35" s="9">
        <v>33</v>
      </c>
      <c r="B35" s="16" t="s">
        <v>88</v>
      </c>
      <c r="C35" s="17" t="str">
        <f>_xlfn.DISPIMG("ID_68621B18884A47058E5C6DC6960B47FF",1)</f>
        <v>=DISPIMG("ID_68621B18884A47058E5C6DC6960B47FF",1)</v>
      </c>
      <c r="D35" s="16" t="s">
        <v>89</v>
      </c>
      <c r="E35" s="18" t="s">
        <v>20</v>
      </c>
      <c r="F35" s="16" t="s">
        <v>10</v>
      </c>
      <c r="G35" s="16" t="s">
        <v>90</v>
      </c>
      <c r="H35" s="1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</row>
    <row r="36" s="1" customFormat="1" ht="75" customHeight="1" spans="1:50">
      <c r="A36" s="9">
        <v>34</v>
      </c>
      <c r="B36" s="16" t="s">
        <v>91</v>
      </c>
      <c r="C36" s="17" t="str">
        <f>_xlfn.DISPIMG("ID_2AB921E8C5864BEABE4D30654C45F919",1)</f>
        <v>=DISPIMG("ID_2AB921E8C5864BEABE4D30654C45F919",1)</v>
      </c>
      <c r="D36" s="16" t="s">
        <v>92</v>
      </c>
      <c r="E36" s="18">
        <v>2</v>
      </c>
      <c r="F36" s="16" t="s">
        <v>10</v>
      </c>
      <c r="G36" s="16" t="s">
        <v>93</v>
      </c>
      <c r="H36" s="1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="1" customFormat="1" ht="85" customHeight="1" spans="1:51">
      <c r="A37" s="9">
        <v>35</v>
      </c>
      <c r="B37" s="16" t="s">
        <v>94</v>
      </c>
      <c r="C37" s="17" t="str">
        <f>_xlfn.DISPIMG("ID_0B1DF7F4F6B643CC8A5E0833D4B67849",1)</f>
        <v>=DISPIMG("ID_0B1DF7F4F6B643CC8A5E0833D4B67849",1)</v>
      </c>
      <c r="D37" s="16" t="s">
        <v>52</v>
      </c>
      <c r="E37" s="18" t="s">
        <v>27</v>
      </c>
      <c r="F37" s="16" t="s">
        <v>10</v>
      </c>
      <c r="G37" s="16" t="s">
        <v>95</v>
      </c>
      <c r="H37" s="1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s="1" customFormat="1" ht="99" customHeight="1" spans="1:52">
      <c r="A38" s="9">
        <v>36</v>
      </c>
      <c r="B38" s="16" t="s">
        <v>21</v>
      </c>
      <c r="C38" s="17" t="str">
        <f>_xlfn.DISPIMG("ID_53D2A873BFD8427890FBDED6C4F76438",1)</f>
        <v>=DISPIMG("ID_53D2A873BFD8427890FBDED6C4F76438",1)</v>
      </c>
      <c r="D38" s="16" t="s">
        <v>22</v>
      </c>
      <c r="E38" s="18" t="s">
        <v>20</v>
      </c>
      <c r="F38" s="16" t="s">
        <v>10</v>
      </c>
      <c r="G38" s="16" t="s">
        <v>96</v>
      </c>
      <c r="H38" s="1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</row>
    <row r="39" s="1" customFormat="1" ht="159" customHeight="1" spans="1:10">
      <c r="A39" s="9">
        <v>37</v>
      </c>
      <c r="B39" s="16" t="s">
        <v>97</v>
      </c>
      <c r="C39" s="17" t="str">
        <f>_xlfn.DISPIMG("ID_99F3162DBC5F4C879DB1D3640F8E972E",1)</f>
        <v>=DISPIMG("ID_99F3162DBC5F4C879DB1D3640F8E972E",1)</v>
      </c>
      <c r="D39" s="16" t="s">
        <v>45</v>
      </c>
      <c r="E39" s="18" t="s">
        <v>20</v>
      </c>
      <c r="F39" s="16" t="s">
        <v>10</v>
      </c>
      <c r="G39" s="16" t="s">
        <v>98</v>
      </c>
      <c r="H39" s="12"/>
      <c r="I39" s="3"/>
      <c r="J39" s="3"/>
    </row>
    <row r="40" s="1" customFormat="1" ht="75" customHeight="1" spans="1:9">
      <c r="A40" s="9">
        <v>38</v>
      </c>
      <c r="B40" s="16" t="s">
        <v>99</v>
      </c>
      <c r="C40" s="17" t="str">
        <f>_xlfn.DISPIMG("ID_69639A34F7E34EAE8635703B59EF6426",1)</f>
        <v>=DISPIMG("ID_69639A34F7E34EAE8635703B59EF6426",1)</v>
      </c>
      <c r="D40" s="16" t="s">
        <v>83</v>
      </c>
      <c r="E40" s="18" t="s">
        <v>20</v>
      </c>
      <c r="F40" s="16" t="s">
        <v>10</v>
      </c>
      <c r="G40" s="16" t="s">
        <v>100</v>
      </c>
      <c r="H40" s="12"/>
      <c r="I40" s="3"/>
    </row>
    <row r="41" s="3" customFormat="1" ht="75" customHeight="1" spans="1:8">
      <c r="A41" s="9">
        <v>39</v>
      </c>
      <c r="B41" s="16" t="s">
        <v>101</v>
      </c>
      <c r="C41" s="19" t="str">
        <f>_xlfn.DISPIMG("ID_4FBA6DEDE17542C8935E84806986A0A2",1)</f>
        <v>=DISPIMG("ID_4FBA6DEDE17542C8935E84806986A0A2",1)</v>
      </c>
      <c r="D41" s="20" t="s">
        <v>102</v>
      </c>
      <c r="E41" s="21">
        <v>1</v>
      </c>
      <c r="F41" s="22" t="s">
        <v>103</v>
      </c>
      <c r="G41" s="16"/>
      <c r="H41" s="12"/>
    </row>
    <row r="42" s="3" customFormat="1" ht="75" customHeight="1" spans="1:8">
      <c r="A42" s="9">
        <v>40</v>
      </c>
      <c r="B42" s="17" t="s">
        <v>104</v>
      </c>
      <c r="C42" s="23" t="str">
        <f>_xlfn.DISPIMG("ID_C281C46AFC2B482CB85E65C2F3956FF4",1)</f>
        <v>=DISPIMG("ID_C281C46AFC2B482CB85E65C2F3956FF4",1)</v>
      </c>
      <c r="D42" s="24"/>
      <c r="E42" s="21">
        <v>2</v>
      </c>
      <c r="F42" s="22" t="s">
        <v>10</v>
      </c>
      <c r="G42" s="16" t="s">
        <v>105</v>
      </c>
      <c r="H42" s="12"/>
    </row>
    <row r="43" s="3" customFormat="1" ht="94" customHeight="1" spans="1:8">
      <c r="A43" s="9">
        <v>41</v>
      </c>
      <c r="B43" s="17" t="s">
        <v>106</v>
      </c>
      <c r="C43" s="17" t="str">
        <f>_xlfn.DISPIMG("ID_38CFC30E7C0D4CEEADEDA6097A98E2E8",1)</f>
        <v>=DISPIMG("ID_38CFC30E7C0D4CEEADEDA6097A98E2E8",1)</v>
      </c>
      <c r="D43" s="16" t="s">
        <v>107</v>
      </c>
      <c r="E43" s="21">
        <v>2</v>
      </c>
      <c r="F43" s="22" t="s">
        <v>10</v>
      </c>
      <c r="G43" s="16"/>
      <c r="H43" s="12"/>
    </row>
    <row r="44" s="3" customFormat="1" ht="75" customHeight="1" spans="1:8">
      <c r="A44" s="9">
        <v>42</v>
      </c>
      <c r="B44" s="16" t="s">
        <v>108</v>
      </c>
      <c r="C44" s="19" t="str">
        <f>_xlfn.DISPIMG("ID_18481277BF0A42B9AA05DE1D67AF27E0",1)</f>
        <v>=DISPIMG("ID_18481277BF0A42B9AA05DE1D67AF27E0",1)</v>
      </c>
      <c r="D44" s="22" t="s">
        <v>109</v>
      </c>
      <c r="E44" s="21">
        <v>6</v>
      </c>
      <c r="F44" s="22" t="s">
        <v>10</v>
      </c>
      <c r="G44" s="16"/>
      <c r="H44" s="12"/>
    </row>
    <row r="45" s="3" customFormat="1" ht="75" customHeight="1" spans="1:8">
      <c r="A45" s="9">
        <v>43</v>
      </c>
      <c r="B45" s="16" t="s">
        <v>110</v>
      </c>
      <c r="C45" s="17" t="str">
        <f>_xlfn.DISPIMG("ID_503437CA5D5F450CA7EB23EDE10C696D",1)</f>
        <v>=DISPIMG("ID_503437CA5D5F450CA7EB23EDE10C696D",1)</v>
      </c>
      <c r="D45" s="16" t="s">
        <v>83</v>
      </c>
      <c r="E45" s="21">
        <v>2</v>
      </c>
      <c r="F45" s="22" t="s">
        <v>10</v>
      </c>
      <c r="G45" s="16"/>
      <c r="H45" s="12"/>
    </row>
    <row r="46" s="1" customFormat="1" ht="101" customHeight="1" spans="1:14">
      <c r="A46" s="9">
        <v>44</v>
      </c>
      <c r="B46" s="13" t="s">
        <v>51</v>
      </c>
      <c r="C46" s="14" t="str">
        <f>_xlfn.DISPIMG("ID_12334F4480184550BFF0EA43B8B31A9D",1)</f>
        <v>=DISPIMG("ID_12334F4480184550BFF0EA43B8B31A9D",1)</v>
      </c>
      <c r="D46" s="13" t="s">
        <v>52</v>
      </c>
      <c r="E46" s="15" t="s">
        <v>20</v>
      </c>
      <c r="F46" s="13" t="s">
        <v>10</v>
      </c>
      <c r="G46" s="13" t="s">
        <v>111</v>
      </c>
      <c r="H46" s="12"/>
      <c r="I46" s="3"/>
      <c r="J46" s="3"/>
      <c r="K46" s="3"/>
      <c r="L46" s="3"/>
      <c r="M46" s="3"/>
      <c r="N46" s="3"/>
    </row>
    <row r="47" s="1" customFormat="1" ht="75" customHeight="1" spans="1:17">
      <c r="A47" s="9">
        <v>45</v>
      </c>
      <c r="B47" s="16" t="s">
        <v>112</v>
      </c>
      <c r="C47" s="17" t="str">
        <f>_xlfn.DISPIMG("ID_490A94B282BA44B88859B8E8E1571858",1)</f>
        <v>=DISPIMG("ID_490A94B282BA44B88859B8E8E1571858",1)</v>
      </c>
      <c r="D47" s="16" t="s">
        <v>86</v>
      </c>
      <c r="E47" s="18">
        <v>2</v>
      </c>
      <c r="F47" s="16" t="s">
        <v>10</v>
      </c>
      <c r="G47" s="16" t="s">
        <v>113</v>
      </c>
      <c r="H47" s="12"/>
      <c r="I47" s="3"/>
      <c r="J47" s="3"/>
      <c r="K47" s="3"/>
      <c r="L47" s="3"/>
      <c r="M47" s="3"/>
      <c r="N47" s="3"/>
      <c r="O47" s="3"/>
      <c r="P47" s="3"/>
      <c r="Q47" s="3"/>
    </row>
    <row r="48" s="1" customFormat="1" ht="83" customHeight="1" spans="1:21">
      <c r="A48" s="9">
        <v>46</v>
      </c>
      <c r="B48" s="16" t="s">
        <v>114</v>
      </c>
      <c r="C48" s="17" t="str">
        <f>_xlfn.DISPIMG("ID_6022E3B5C3D1463A82BD0CF3B378F95F",1)</f>
        <v>=DISPIMG("ID_6022E3B5C3D1463A82BD0CF3B378F95F",1)</v>
      </c>
      <c r="D48" s="16" t="s">
        <v>115</v>
      </c>
      <c r="E48" s="18" t="s">
        <v>20</v>
      </c>
      <c r="F48" s="16" t="s">
        <v>10</v>
      </c>
      <c r="G48" s="16" t="s">
        <v>116</v>
      </c>
      <c r="H48" s="1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</row>
    <row r="49" s="1" customFormat="1" ht="108" customHeight="1" spans="1:29">
      <c r="A49" s="9">
        <v>47</v>
      </c>
      <c r="B49" s="16" t="s">
        <v>117</v>
      </c>
      <c r="C49" s="17" t="str">
        <f>_xlfn.DISPIMG("ID_04F344E700CA4105B14F1437B6819954",1)</f>
        <v>=DISPIMG("ID_04F344E700CA4105B14F1437B6819954",1)</v>
      </c>
      <c r="D49" s="16" t="s">
        <v>86</v>
      </c>
      <c r="E49" s="18" t="s">
        <v>20</v>
      </c>
      <c r="F49" s="16" t="s">
        <v>10</v>
      </c>
      <c r="G49" s="16" t="s">
        <v>118</v>
      </c>
      <c r="H49" s="1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="1" customFormat="1" ht="85" customHeight="1" spans="1:36">
      <c r="A50" s="9">
        <v>48</v>
      </c>
      <c r="B50" s="16" t="s">
        <v>119</v>
      </c>
      <c r="C50" s="17" t="str">
        <f>_xlfn.DISPIMG("ID_40AD3F4C14C24504A06FC7D07D1598C1",1)</f>
        <v>=DISPIMG("ID_40AD3F4C14C24504A06FC7D07D1598C1",1)</v>
      </c>
      <c r="D50" s="16" t="s">
        <v>120</v>
      </c>
      <c r="E50" s="18" t="s">
        <v>27</v>
      </c>
      <c r="F50" s="16" t="s">
        <v>10</v>
      </c>
      <c r="G50" s="16" t="s">
        <v>121</v>
      </c>
      <c r="H50" s="1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="1" customFormat="1" ht="86" customHeight="1" spans="1:42">
      <c r="A51" s="9">
        <v>49</v>
      </c>
      <c r="B51" s="16" t="s">
        <v>122</v>
      </c>
      <c r="C51" s="17" t="str">
        <f>_xlfn.DISPIMG("ID_A38A98AEB1AC4324AED43531A6A23C65",1)</f>
        <v>=DISPIMG("ID_A38A98AEB1AC4324AED43531A6A23C65",1)</v>
      </c>
      <c r="D51" s="16" t="s">
        <v>123</v>
      </c>
      <c r="E51" s="18">
        <v>2</v>
      </c>
      <c r="F51" s="16" t="s">
        <v>10</v>
      </c>
      <c r="G51" s="16" t="s">
        <v>124</v>
      </c>
      <c r="H51" s="1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="1" customFormat="1" ht="165" customHeight="1" spans="1:53">
      <c r="A52" s="9">
        <v>50</v>
      </c>
      <c r="B52" s="17" t="s">
        <v>125</v>
      </c>
      <c r="C52" s="17" t="str">
        <f>_xlfn.DISPIMG("ID_988E76633B79475C823712854419CA80",1)</f>
        <v>=DISPIMG("ID_988E76633B79475C823712854419CA80",1)</v>
      </c>
      <c r="D52" s="16" t="s">
        <v>126</v>
      </c>
      <c r="E52" s="18">
        <v>2</v>
      </c>
      <c r="F52" s="16" t="s">
        <v>10</v>
      </c>
      <c r="G52" s="16" t="s">
        <v>127</v>
      </c>
      <c r="H52" s="1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="3" customFormat="1" ht="120" customHeight="1" spans="1:8">
      <c r="A53" s="9">
        <v>51</v>
      </c>
      <c r="B53" s="16" t="s">
        <v>128</v>
      </c>
      <c r="C53" s="17" t="str">
        <f>_xlfn.DISPIMG("ID_7BDC357E6A404AE99C5D9E57D0D5B1A1",1)</f>
        <v>=DISPIMG("ID_7BDC357E6A404AE99C5D9E57D0D5B1A1",1)</v>
      </c>
      <c r="D53" s="16" t="s">
        <v>129</v>
      </c>
      <c r="E53" s="18" t="s">
        <v>20</v>
      </c>
      <c r="F53" s="16" t="s">
        <v>10</v>
      </c>
      <c r="G53" s="16"/>
      <c r="H53" s="12"/>
    </row>
    <row r="54" s="3" customFormat="1" ht="110" customHeight="1" spans="1:8">
      <c r="A54" s="9">
        <v>52</v>
      </c>
      <c r="B54" s="16" t="s">
        <v>130</v>
      </c>
      <c r="C54" s="17" t="str">
        <f>_xlfn.DISPIMG("ID_C1D38EA471C64F418E96EE35A9B7BBEC",1)</f>
        <v>=DISPIMG("ID_C1D38EA471C64F418E96EE35A9B7BBEC",1)</v>
      </c>
      <c r="D54" s="25" t="s">
        <v>131</v>
      </c>
      <c r="E54" s="18">
        <v>2.3</v>
      </c>
      <c r="F54" s="16" t="s">
        <v>132</v>
      </c>
      <c r="G54" s="16" t="s">
        <v>133</v>
      </c>
      <c r="H54" s="12"/>
    </row>
    <row r="55" s="1" customFormat="1" ht="110" customHeight="1" spans="1:9">
      <c r="A55" s="9">
        <v>53</v>
      </c>
      <c r="B55" s="16" t="s">
        <v>130</v>
      </c>
      <c r="C55" s="17" t="str">
        <f>_xlfn.DISPIMG("ID_834B06E702F54D0E9BA6463B28E65FDE",1)</f>
        <v>=DISPIMG("ID_834B06E702F54D0E9BA6463B28E65FDE",1)</v>
      </c>
      <c r="D55" s="26"/>
      <c r="E55" s="18">
        <v>2.35</v>
      </c>
      <c r="F55" s="16" t="s">
        <v>132</v>
      </c>
      <c r="G55" s="16" t="s">
        <v>134</v>
      </c>
      <c r="H55" s="12"/>
      <c r="I55" s="3"/>
    </row>
    <row r="56" s="1" customFormat="1" ht="86" customHeight="1" spans="1:10">
      <c r="A56" s="9">
        <v>54</v>
      </c>
      <c r="B56" s="16" t="s">
        <v>130</v>
      </c>
      <c r="C56" s="17" t="str">
        <f>_xlfn.DISPIMG("ID_C65E67DE34964A8B92C53146210F0D4F",1)</f>
        <v>=DISPIMG("ID_C65E67DE34964A8B92C53146210F0D4F",1)</v>
      </c>
      <c r="D56" s="13"/>
      <c r="E56" s="18">
        <v>1.5</v>
      </c>
      <c r="F56" s="16" t="s">
        <v>132</v>
      </c>
      <c r="G56" s="16" t="s">
        <v>135</v>
      </c>
      <c r="H56" s="12"/>
      <c r="I56" s="3"/>
      <c r="J56" s="3"/>
    </row>
    <row r="57" s="3" customFormat="1" ht="75" customHeight="1" spans="1:8">
      <c r="A57" s="9">
        <v>55</v>
      </c>
      <c r="B57" s="16" t="s">
        <v>136</v>
      </c>
      <c r="C57" s="19" t="str">
        <f>_xlfn.DISPIMG("ID_5D670EE7C7C94AAFA843E556A8BEFD01",1)</f>
        <v>=DISPIMG("ID_5D670EE7C7C94AAFA843E556A8BEFD01",1)</v>
      </c>
      <c r="D57" s="22" t="s">
        <v>137</v>
      </c>
      <c r="E57" s="21">
        <v>8</v>
      </c>
      <c r="F57" s="22" t="s">
        <v>138</v>
      </c>
      <c r="G57" s="16"/>
      <c r="H57" s="12"/>
    </row>
    <row r="58" s="3" customFormat="1" ht="75" customHeight="1" spans="1:8">
      <c r="A58" s="9">
        <v>56</v>
      </c>
      <c r="B58" s="16" t="s">
        <v>139</v>
      </c>
      <c r="C58" s="23" t="str">
        <f>_xlfn.DISPIMG("ID_C169ABF7930E4DA0B948A7C9E8540B42",1)</f>
        <v>=DISPIMG("ID_C169ABF7930E4DA0B948A7C9E8540B42",1)</v>
      </c>
      <c r="D58" s="27" t="s">
        <v>83</v>
      </c>
      <c r="E58" s="21">
        <v>2</v>
      </c>
      <c r="F58" s="22" t="s">
        <v>10</v>
      </c>
      <c r="G58" s="16"/>
      <c r="H58" s="12"/>
    </row>
    <row r="59" s="3" customFormat="1" ht="75" customHeight="1" spans="1:8">
      <c r="A59" s="9">
        <v>57</v>
      </c>
      <c r="B59" s="16" t="s">
        <v>140</v>
      </c>
      <c r="C59" s="19" t="str">
        <f>_xlfn.DISPIMG("ID_C2390AF1CF9A45BEB7765FD254BD62FF",1)</f>
        <v>=DISPIMG("ID_C2390AF1CF9A45BEB7765FD254BD62FF",1)</v>
      </c>
      <c r="D59" s="22" t="s">
        <v>141</v>
      </c>
      <c r="E59" s="21">
        <v>1</v>
      </c>
      <c r="F59" s="22" t="s">
        <v>10</v>
      </c>
      <c r="G59" s="16"/>
      <c r="H59" s="12"/>
    </row>
    <row r="60" s="3" customFormat="1" ht="75" customHeight="1" spans="1:8">
      <c r="A60" s="9">
        <v>58</v>
      </c>
      <c r="B60" s="16" t="s">
        <v>142</v>
      </c>
      <c r="C60" s="19" t="str">
        <f>_xlfn.DISPIMG("ID_63D1F810C4614BB983358E123F78F2BD",1)</f>
        <v>=DISPIMG("ID_63D1F810C4614BB983358E123F78F2BD",1)</v>
      </c>
      <c r="D60" s="22" t="s">
        <v>143</v>
      </c>
      <c r="E60" s="21">
        <v>2</v>
      </c>
      <c r="F60" s="22" t="s">
        <v>103</v>
      </c>
      <c r="G60" s="16"/>
      <c r="H60" s="12"/>
    </row>
    <row r="61" s="3" customFormat="1" ht="75" customHeight="1" spans="1:8">
      <c r="A61" s="9">
        <v>59</v>
      </c>
      <c r="B61" s="16" t="s">
        <v>144</v>
      </c>
      <c r="C61" s="19" t="str">
        <f>_xlfn.DISPIMG("ID_C2314D11DF324F75AF318230698E6DDE",1)</f>
        <v>=DISPIMG("ID_C2314D11DF324F75AF318230698E6DDE",1)</v>
      </c>
      <c r="D61" s="22" t="s">
        <v>145</v>
      </c>
      <c r="E61" s="21">
        <v>140</v>
      </c>
      <c r="F61" s="22" t="s">
        <v>103</v>
      </c>
      <c r="G61" s="16"/>
      <c r="H61" s="12"/>
    </row>
    <row r="62" s="3" customFormat="1" ht="75" customHeight="1" spans="1:8">
      <c r="A62" s="9">
        <v>60</v>
      </c>
      <c r="B62" s="25" t="s">
        <v>146</v>
      </c>
      <c r="C62" s="28" t="str">
        <f>_xlfn.DISPIMG("ID_06E17267906F47BF8AC61E9573A690BA",1)</f>
        <v>=DISPIMG("ID_06E17267906F47BF8AC61E9573A690BA",1)</v>
      </c>
      <c r="D62" s="27" t="s">
        <v>147</v>
      </c>
      <c r="E62" s="29">
        <v>48</v>
      </c>
      <c r="F62" s="27" t="s">
        <v>103</v>
      </c>
      <c r="G62" s="25"/>
      <c r="H62" s="12"/>
    </row>
    <row r="63" s="3" customFormat="1" ht="75" customHeight="1" spans="1:8">
      <c r="A63" s="9">
        <v>61</v>
      </c>
      <c r="B63" s="9" t="s">
        <v>148</v>
      </c>
      <c r="C63" s="10" t="str">
        <f>_xlfn.DISPIMG("ID_5E82BBBDE42045FFAA00B43072D02488",1)</f>
        <v>=DISPIMG("ID_5E82BBBDE42045FFAA00B43072D02488",1)</v>
      </c>
      <c r="D63" s="9" t="s">
        <v>149</v>
      </c>
      <c r="E63" s="11">
        <v>36</v>
      </c>
      <c r="F63" s="9" t="s">
        <v>103</v>
      </c>
      <c r="G63" s="9"/>
      <c r="H63" s="12"/>
    </row>
  </sheetData>
  <mergeCells count="2">
    <mergeCell ref="A1:G1"/>
    <mergeCell ref="D54:D5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王召亮</cp:lastModifiedBy>
  <dcterms:created xsi:type="dcterms:W3CDTF">2023-05-12T11:15:00Z</dcterms:created>
  <dcterms:modified xsi:type="dcterms:W3CDTF">2025-06-29T01:20:11Z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4202B1D084CA4CBA8ADC49203F430901_13</vt:lpwstr>
  </property>
</Properties>
</file>