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<sst xmlns="http://schemas.openxmlformats.org/spreadsheetml/2006/main" count="89" uniqueCount="65">
  <si>
    <t>成品尺寸</t>
  </si>
  <si>
    <t>宽（M）</t>
  </si>
  <si>
    <t>高（M）</t>
  </si>
  <si>
    <r>
      <rPr>
        <b/>
        <sz val="11"/>
        <color rgb="FF000000"/>
        <rFont val="微软雅黑"/>
        <charset val="134"/>
      </rPr>
      <t>成品面积(</t>
    </r>
    <r>
      <rPr>
        <b/>
        <sz val="11"/>
        <color rgb="FF000000"/>
        <rFont val="SimSun"/>
        <charset val="134"/>
      </rPr>
      <t>㎡</t>
    </r>
    <r>
      <rPr>
        <b/>
        <sz val="11"/>
        <color rgb="FF000000"/>
        <rFont val="微软雅黑"/>
        <charset val="134"/>
      </rPr>
      <t>)</t>
    </r>
  </si>
  <si>
    <t>显示尺寸</t>
  </si>
  <si>
    <t>显示面积(㎡)</t>
  </si>
  <si>
    <t>模组尺寸及排列</t>
  </si>
  <si>
    <t>宽（mm）</t>
  </si>
  <si>
    <t>模组宽数量（块)</t>
  </si>
  <si>
    <t>屏宽分辨率</t>
  </si>
  <si>
    <t>高（mm）</t>
  </si>
  <si>
    <t>模组高数量（块)</t>
  </si>
  <si>
    <t>屏高分辨率</t>
  </si>
  <si>
    <t>屏边框尺寸：CM</t>
  </si>
  <si>
    <t>模组总数量（块)</t>
  </si>
  <si>
    <t>屏幕像素点</t>
  </si>
  <si>
    <t>序号</t>
  </si>
  <si>
    <t>设备名称</t>
  </si>
  <si>
    <t>产品参照图</t>
  </si>
  <si>
    <t>规格技术参数</t>
  </si>
  <si>
    <t>数量</t>
  </si>
  <si>
    <t>单位</t>
  </si>
  <si>
    <t>单价</t>
  </si>
  <si>
    <t>总价</t>
  </si>
  <si>
    <t>备注：</t>
  </si>
  <si>
    <t>屏  体 及 系
统</t>
  </si>
  <si>
    <t>LED屏</t>
  </si>
  <si>
    <t>室内P1.86全彩屏 
产品型号: DS-D41Q18CA-1SH  
像素结构:SMD 
模组分辨率 :172 × 86 
像素密度 :288906
信号接口 :HUB75
灯珠尺寸 :1515 
模组尺寸: 320 mm × 160 mm × 12.5 mm（不含后盖，加装后盖厚度为17.2 mm）白平衡亮度 500 cd/m2
色温 3000~10000K 可调
可视角 水平视角160°，垂直视角160°
亮度均匀性 ≥ 97%
色度均匀性 ± 0.003Cx，Cy之内
对比度 3000:1
刷新率 3840 Hz</t>
  </si>
  <si>
    <t>平方</t>
  </si>
  <si>
    <t>海康</t>
  </si>
  <si>
    <t>电源</t>
  </si>
  <si>
    <t>5V40A200W</t>
  </si>
  <si>
    <t>套</t>
  </si>
  <si>
    <t>/</t>
  </si>
  <si>
    <t>包含</t>
  </si>
  <si>
    <t>品牌：创联</t>
  </si>
  <si>
    <t>控制系统</t>
  </si>
  <si>
    <t>接受卡</t>
  </si>
  <si>
    <t>品牌：灰度</t>
  </si>
  <si>
    <t xml:space="preserve">视频处理器:
⚫ 单机具有 8 个网口，单网口带载 65 万像素，整机最大带载 520 万像素，宽度可达到 8000点，高度可达到 4000 点。
⚫ 支持多种数字信号接口,包括 2 路 HDMI1.3 和 2 路 DVI-D 输入源。
⚫ 支持 3 画面显示，画面位置任意布局。
⚫ 支持信号源热备份。
⚫ EDID 配置管理：支持 EDID（Extended Display Identification Data，扩展显示识别数据）的读取、修改、自定义。
⚫ 支持一键黑屏/静止功能。
⚫ 去黑边/剪裁功能：解决前端信号产生的黑边问题，针对任意信号源做任意裁剪（依旧保持满屏状态）
⚫ 支持按键锁定，防止误操作。
⚫ 可实时、快捷地对整体输出画面显示亮度、对比度进行调整。
⚫ K-HDR 功能，支持 SDR 转 HDR 图像优化技术，可以提升普通 SDR 视频的对比度、增强图像细节表现，让普通视频具备 HDR 效果。
</t>
  </si>
  <si>
    <t>台</t>
  </si>
  <si>
    <t>凯视达KSV8PRO支持4路画面同时输入</t>
  </si>
  <si>
    <t>备用套餐</t>
  </si>
  <si>
    <t>同批次单元板模组， IC 灯珠， 电源， 接收卡</t>
  </si>
  <si>
    <t>项</t>
  </si>
  <si>
    <t>小计：</t>
  </si>
  <si>
    <t>安 装 运 输</t>
  </si>
  <si>
    <t>钢结构</t>
  </si>
  <si>
    <t>镀锌40*20扁通</t>
  </si>
  <si>
    <t>定制</t>
  </si>
  <si>
    <t>安装</t>
  </si>
  <si>
    <t>上门安装施工 调试 人员培训</t>
  </si>
  <si>
    <t>运输</t>
  </si>
  <si>
    <t>运输+保险（不含上楼）</t>
  </si>
  <si>
    <t>其 他 设 备</t>
  </si>
  <si>
    <r>
      <t>综合布线工程</t>
    </r>
    <r>
      <rPr>
        <b/>
        <sz val="12"/>
        <color theme="1"/>
        <rFont val="宋体"/>
        <charset val="134"/>
      </rPr>
      <t>提前准备</t>
    </r>
  </si>
  <si>
    <t xml:space="preserve">电源线，配电室到LED屏 </t>
  </si>
  <si>
    <t>组</t>
  </si>
  <si>
    <t>甲方自备</t>
  </si>
  <si>
    <t>超五类网线，屏幕到电脑摆放位置（50米以上需要布置光纤）</t>
  </si>
  <si>
    <t>条</t>
  </si>
  <si>
    <t>音响系统</t>
  </si>
  <si>
    <t>安装用到的辅助设备：脚手架 ,人字梯 ,现场提供</t>
  </si>
  <si>
    <t>合计</t>
  </si>
  <si>
    <t>合计（含普票）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</si>
</sst>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;[Red]0.000"/>
    <numFmt numFmtId="177" formatCode="&quot;全&quot;&quot;彩&quot;&quot;显&quot;&quot;示&quot;&quot;屏&quot;&quot;报&quot;&quot;价&quot;&quot;清&quot;&quot;单&quot;\P0.00"/>
    <numFmt numFmtId="178" formatCode="0_ "/>
    <numFmt numFmtId="179" formatCode="0.00;[Red]0.00"/>
    <numFmt numFmtId="180" formatCode="0&quot;.&quot;0,&quot;万&quot;"/>
  </numFmts>
  <fonts count="47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0"/>
      <color theme="0"/>
      <name val="宋体"/>
      <charset val="134"/>
    </font>
    <font>
      <b/>
      <sz val="11"/>
      <color rgb="FF000000"/>
      <name val="微软雅黑"/>
      <charset val="134"/>
    </font>
    <font>
      <b/>
      <sz val="11"/>
      <color theme="1"/>
      <name val="微软雅黑"/>
      <charset val="134"/>
    </font>
    <font>
      <sz val="11"/>
      <color theme="1"/>
      <name val="微软雅黑"/>
      <charset val="134"/>
    </font>
    <font>
      <sz val="11"/>
      <name val="微软雅黑"/>
      <charset val="134"/>
    </font>
    <font>
      <b/>
      <sz val="11"/>
      <name val="微软雅黑"/>
      <charset val="134"/>
    </font>
    <font>
      <sz val="11"/>
      <color rgb="FF000000"/>
      <name val="微软雅黑"/>
      <charset val="134"/>
    </font>
    <font>
      <sz val="12"/>
      <color theme="0"/>
      <name val="微软雅黑"/>
      <charset val="134"/>
    </font>
    <font>
      <b/>
      <sz val="12"/>
      <color theme="0"/>
      <name val="微软雅黑"/>
      <charset val="134"/>
    </font>
    <font>
      <sz val="18"/>
      <color rgb="FF000000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b/>
      <sz val="18"/>
      <color theme="8"/>
      <name val="宋体"/>
      <charset val="134"/>
    </font>
    <font>
      <sz val="18"/>
      <color theme="8"/>
      <name val="宋体"/>
      <charset val="134"/>
    </font>
    <font>
      <b/>
      <sz val="14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Times New Roman"/>
      <charset val="204"/>
    </font>
    <font>
      <sz val="11"/>
      <color rgb="FF000000"/>
      <name val="宋体"/>
      <charset val="134"/>
    </font>
    <font>
      <b/>
      <sz val="24"/>
      <color theme="1"/>
      <name val="宋体"/>
      <charset val="134"/>
    </font>
    <font>
      <b/>
      <sz val="14"/>
      <color rgb="FFFF0000"/>
      <name val="宋体"/>
      <charset val="134"/>
    </font>
    <font>
      <b/>
      <sz val="24"/>
      <color rgb="FFFF0000"/>
      <name val="宋体"/>
      <charset val="134"/>
    </font>
    <font>
      <sz val="12"/>
      <color rgb="FF000000"/>
      <name val="宋体"/>
      <charset val="204"/>
    </font>
    <font>
      <b/>
      <sz val="12"/>
      <color rgb="FF000000"/>
      <name val="宋体"/>
      <charset val="134"/>
    </font>
    <font>
      <b/>
      <sz val="12"/>
      <color rgb="FFFF0000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000000"/>
      <name val="SimSun"/>
      <charset val="134"/>
    </font>
  </fonts>
  <fills count="3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8" fillId="6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0" fillId="10" borderId="14" applyNumberFormat="0" applyFont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15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3" fillId="0" borderId="16" applyNumberFormat="0" applyFill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9" fillId="14" borderId="17" applyNumberFormat="0" applyAlignment="0" applyProtection="0">
      <alignment vertical="center"/>
    </xf>
    <xf numFmtId="0" fontId="40" fillId="14" borderId="13" applyNumberFormat="0" applyAlignment="0" applyProtection="0">
      <alignment vertical="center"/>
    </xf>
    <xf numFmtId="0" fontId="41" fillId="15" borderId="18" applyNumberFormat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42" fillId="0" borderId="19" applyNumberFormat="0" applyFill="0" applyAlignment="0" applyProtection="0">
      <alignment vertical="center"/>
    </xf>
    <xf numFmtId="0" fontId="43" fillId="0" borderId="20" applyNumberFormat="0" applyFill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177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3" borderId="1" xfId="0" applyNumberFormat="1" applyFont="1" applyFill="1" applyBorder="1" applyAlignment="1">
      <alignment horizontal="center" vertical="center" shrinkToFit="1"/>
    </xf>
    <xf numFmtId="176" fontId="3" fillId="0" borderId="1" xfId="0" applyNumberFormat="1" applyFont="1" applyFill="1" applyBorder="1" applyAlignment="1">
      <alignment horizontal="center" vertical="center" shrinkToFi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1" fontId="5" fillId="4" borderId="1" xfId="0" applyNumberFormat="1" applyFont="1" applyFill="1" applyBorder="1" applyAlignment="1">
      <alignment horizontal="center" vertical="center" shrinkToFit="1"/>
    </xf>
    <xf numFmtId="0" fontId="6" fillId="4" borderId="1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1" fontId="8" fillId="4" borderId="1" xfId="0" applyNumberFormat="1" applyFont="1" applyFill="1" applyBorder="1" applyAlignment="1">
      <alignment horizontal="center" vertical="center" shrinkToFi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1" fontId="9" fillId="2" borderId="1" xfId="0" applyNumberFormat="1" applyFont="1" applyFill="1" applyBorder="1" applyAlignment="1">
      <alignment horizontal="center" vertical="center" shrinkToFit="1"/>
    </xf>
    <xf numFmtId="0" fontId="11" fillId="4" borderId="8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vertical="center" wrapText="1"/>
    </xf>
    <xf numFmtId="2" fontId="13" fillId="4" borderId="1" xfId="0" applyNumberFormat="1" applyFont="1" applyFill="1" applyBorder="1" applyAlignment="1">
      <alignment horizontal="center" vertical="center" shrinkToFit="1"/>
    </xf>
    <xf numFmtId="1" fontId="13" fillId="4" borderId="1" xfId="0" applyNumberFormat="1" applyFont="1" applyFill="1" applyBorder="1" applyAlignment="1">
      <alignment horizontal="center" vertical="center" shrinkToFit="1"/>
    </xf>
    <xf numFmtId="1" fontId="13" fillId="3" borderId="1" xfId="0" applyNumberFormat="1" applyFont="1" applyFill="1" applyBorder="1" applyAlignment="1">
      <alignment horizontal="center" vertical="center" shrinkToFit="1"/>
    </xf>
    <xf numFmtId="0" fontId="11" fillId="4" borderId="9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/>
    </xf>
    <xf numFmtId="1" fontId="13" fillId="4" borderId="10" xfId="0" applyNumberFormat="1" applyFont="1" applyFill="1" applyBorder="1" applyAlignment="1">
      <alignment horizontal="center" vertical="center" shrinkToFit="1"/>
    </xf>
    <xf numFmtId="0" fontId="12" fillId="4" borderId="8" xfId="0" applyFont="1" applyFill="1" applyBorder="1" applyAlignment="1">
      <alignment horizontal="center" vertical="center" wrapText="1"/>
    </xf>
    <xf numFmtId="0" fontId="12" fillId="4" borderId="10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left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vertical="center" wrapText="1"/>
    </xf>
    <xf numFmtId="0" fontId="1" fillId="4" borderId="11" xfId="0" applyFont="1" applyFill="1" applyBorder="1" applyAlignment="1">
      <alignment vertical="center" wrapText="1"/>
    </xf>
    <xf numFmtId="0" fontId="1" fillId="4" borderId="12" xfId="0" applyFont="1" applyFill="1" applyBorder="1" applyAlignment="1">
      <alignment vertical="center" wrapText="1"/>
    </xf>
    <xf numFmtId="178" fontId="16" fillId="4" borderId="12" xfId="0" applyNumberFormat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left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17" fillId="4" borderId="10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8" fillId="4" borderId="1" xfId="0" applyFont="1" applyFill="1" applyBorder="1" applyAlignment="1">
      <alignment horizontal="center" vertical="center" wrapText="1"/>
    </xf>
    <xf numFmtId="178" fontId="13" fillId="4" borderId="1" xfId="0" applyNumberFormat="1" applyFont="1" applyFill="1" applyBorder="1" applyAlignment="1">
      <alignment horizontal="center" vertical="center" shrinkToFit="1"/>
    </xf>
    <xf numFmtId="0" fontId="12" fillId="4" borderId="9" xfId="0" applyFont="1" applyFill="1" applyBorder="1" applyAlignment="1">
      <alignment horizontal="center" vertical="center" wrapText="1"/>
    </xf>
    <xf numFmtId="0" fontId="11" fillId="4" borderId="10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1" fontId="20" fillId="0" borderId="6" xfId="0" applyNumberFormat="1" applyFont="1" applyFill="1" applyBorder="1" applyAlignment="1">
      <alignment horizontal="center" vertical="center" shrinkToFit="1"/>
    </xf>
    <xf numFmtId="1" fontId="20" fillId="0" borderId="12" xfId="0" applyNumberFormat="1" applyFont="1" applyFill="1" applyBorder="1" applyAlignment="1">
      <alignment horizontal="center" vertical="center" shrinkToFit="1"/>
    </xf>
    <xf numFmtId="0" fontId="21" fillId="0" borderId="1" xfId="0" applyFont="1" applyFill="1" applyBorder="1" applyAlignment="1">
      <alignment horizontal="center" vertical="center" wrapText="1"/>
    </xf>
    <xf numFmtId="1" fontId="22" fillId="0" borderId="6" xfId="0" applyNumberFormat="1" applyFont="1" applyFill="1" applyBorder="1" applyAlignment="1">
      <alignment horizontal="center" vertical="center" shrinkToFit="1"/>
    </xf>
    <xf numFmtId="1" fontId="22" fillId="0" borderId="12" xfId="0" applyNumberFormat="1" applyFont="1" applyFill="1" applyBorder="1" applyAlignment="1">
      <alignment horizontal="center" vertical="center" shrinkToFit="1"/>
    </xf>
    <xf numFmtId="179" fontId="4" fillId="3" borderId="1" xfId="0" applyNumberFormat="1" applyFont="1" applyFill="1" applyBorder="1" applyAlignment="1">
      <alignment horizontal="center" vertical="center" shrinkToFit="1"/>
    </xf>
    <xf numFmtId="178" fontId="4" fillId="3" borderId="1" xfId="0" applyNumberFormat="1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 shrinkToFit="1"/>
    </xf>
    <xf numFmtId="180" fontId="4" fillId="3" borderId="1" xfId="0" applyNumberFormat="1" applyFont="1" applyFill="1" applyBorder="1" applyAlignment="1">
      <alignment horizontal="center" vertical="center" shrinkToFit="1"/>
    </xf>
    <xf numFmtId="178" fontId="1" fillId="0" borderId="0" xfId="0" applyNumberFormat="1" applyFont="1" applyFill="1" applyAlignment="1">
      <alignment vertical="center"/>
    </xf>
    <xf numFmtId="0" fontId="23" fillId="4" borderId="1" xfId="0" applyFont="1" applyFill="1" applyBorder="1" applyAlignment="1">
      <alignment horizontal="left" vertical="center" wrapText="1"/>
    </xf>
    <xf numFmtId="0" fontId="23" fillId="4" borderId="1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vertical="center" wrapText="1"/>
    </xf>
    <xf numFmtId="0" fontId="24" fillId="4" borderId="1" xfId="0" applyFont="1" applyFill="1" applyBorder="1" applyAlignment="1">
      <alignment horizontal="center" vertical="center" wrapText="1"/>
    </xf>
    <xf numFmtId="0" fontId="25" fillId="4" borderId="1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26" fillId="4" borderId="1" xfId="0" applyFont="1" applyFill="1" applyBorder="1" applyAlignment="1">
      <alignment horizontal="center" vertical="center" wrapText="1"/>
    </xf>
    <xf numFmtId="1" fontId="20" fillId="0" borderId="7" xfId="0" applyNumberFormat="1" applyFont="1" applyFill="1" applyBorder="1" applyAlignment="1">
      <alignment horizontal="center" vertical="center" shrinkToFit="1"/>
    </xf>
    <xf numFmtId="1" fontId="22" fillId="0" borderId="7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148590</xdr:colOff>
      <xdr:row>7</xdr:row>
      <xdr:rowOff>120015</xdr:rowOff>
    </xdr:from>
    <xdr:to>
      <xdr:col>2</xdr:col>
      <xdr:colOff>1692910</xdr:colOff>
      <xdr:row>7</xdr:row>
      <xdr:rowOff>759460</xdr:rowOff>
    </xdr:to>
    <xdr:pic>
      <xdr:nvPicPr>
        <xdr:cNvPr id="2" name="图片 1" descr="8376675740f2c82e30b48763810f2772"/>
        <xdr:cNvPicPr/>
      </xdr:nvPicPr>
      <xdr:blipFill>
        <a:blip r:embed="rId1"/>
        <a:srcRect/>
        <a:stretch>
          <a:fillRect/>
        </a:stretch>
      </xdr:blipFill>
      <xdr:spPr>
        <a:xfrm>
          <a:off x="1330960" y="3168015"/>
          <a:ext cx="1544320" cy="639445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 editAs="oneCell">
    <xdr:from>
      <xdr:col>2</xdr:col>
      <xdr:colOff>28575</xdr:colOff>
      <xdr:row>10</xdr:row>
      <xdr:rowOff>69215</xdr:rowOff>
    </xdr:from>
    <xdr:to>
      <xdr:col>2</xdr:col>
      <xdr:colOff>1571625</xdr:colOff>
      <xdr:row>10</xdr:row>
      <xdr:rowOff>966470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210945" y="7384415"/>
          <a:ext cx="1543050" cy="8972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309880</xdr:colOff>
      <xdr:row>8</xdr:row>
      <xdr:rowOff>14605</xdr:rowOff>
    </xdr:from>
    <xdr:to>
      <xdr:col>2</xdr:col>
      <xdr:colOff>1364615</xdr:colOff>
      <xdr:row>8</xdr:row>
      <xdr:rowOff>871220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492250" y="5310505"/>
          <a:ext cx="1054735" cy="856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233680</xdr:colOff>
      <xdr:row>9</xdr:row>
      <xdr:rowOff>74930</xdr:rowOff>
    </xdr:from>
    <xdr:to>
      <xdr:col>2</xdr:col>
      <xdr:colOff>1433195</xdr:colOff>
      <xdr:row>9</xdr:row>
      <xdr:rowOff>1012190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416050" y="6310630"/>
          <a:ext cx="1199515" cy="9372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tabSelected="1" topLeftCell="A16" workbookViewId="0">
      <selection activeCell="D27" sqref="D27"/>
    </sheetView>
  </sheetViews>
  <sheetFormatPr defaultColWidth="9" defaultRowHeight="13.5"/>
  <cols>
    <col min="1" max="2" width="7.75833333333333" style="1" customWidth="1"/>
    <col min="3" max="3" width="36.225" style="1" customWidth="1"/>
    <col min="4" max="4" width="74.125" style="2" customWidth="1"/>
    <col min="5" max="5" width="14.5" style="1" customWidth="1"/>
    <col min="6" max="7" width="11.5" style="1" customWidth="1"/>
    <col min="8" max="8" width="13.375" style="1" customWidth="1"/>
    <col min="9" max="9" width="13.2583333333333" style="1" customWidth="1"/>
    <col min="10" max="10" width="9" style="1"/>
    <col min="11" max="12" width="12.625" style="1"/>
    <col min="13" max="16384" width="9" style="1"/>
  </cols>
  <sheetData>
    <row r="1" s="1" customFormat="1" ht="48" customHeight="1" spans="1:9">
      <c r="A1" s="3">
        <v>1.86</v>
      </c>
      <c r="B1" s="3"/>
      <c r="C1" s="3"/>
      <c r="D1" s="3"/>
      <c r="E1" s="3"/>
      <c r="F1" s="3"/>
      <c r="G1" s="3"/>
      <c r="H1" s="3"/>
      <c r="I1" s="3"/>
    </row>
    <row r="2" s="1" customFormat="1" ht="32" customHeight="1" spans="1:9">
      <c r="A2" s="4" t="s">
        <v>0</v>
      </c>
      <c r="B2" s="4"/>
      <c r="C2" s="4" t="s">
        <v>1</v>
      </c>
      <c r="D2" s="5">
        <f>C6*2/100+D3</f>
        <v>5.21</v>
      </c>
      <c r="E2" s="4" t="s">
        <v>2</v>
      </c>
      <c r="F2" s="5">
        <f>C6*2/100+F3</f>
        <v>1.85</v>
      </c>
      <c r="G2" s="5"/>
      <c r="H2" s="4" t="s">
        <v>3</v>
      </c>
      <c r="I2" s="57">
        <f>D2*F2</f>
        <v>9.6385</v>
      </c>
    </row>
    <row r="3" s="1" customFormat="1" ht="32" customHeight="1" spans="1:9">
      <c r="A3" s="4" t="s">
        <v>4</v>
      </c>
      <c r="B3" s="4"/>
      <c r="C3" s="4" t="s">
        <v>1</v>
      </c>
      <c r="D3" s="6">
        <f>D4*F4/1000</f>
        <v>5.12</v>
      </c>
      <c r="E3" s="4" t="s">
        <v>2</v>
      </c>
      <c r="F3" s="6">
        <f>D5*F5/1000</f>
        <v>1.76</v>
      </c>
      <c r="G3" s="6"/>
      <c r="H3" s="4" t="s">
        <v>5</v>
      </c>
      <c r="I3" s="57">
        <f>D3*F3</f>
        <v>9.0112</v>
      </c>
    </row>
    <row r="4" s="1" customFormat="1" ht="32" customHeight="1" spans="1:9">
      <c r="A4" s="7" t="s">
        <v>6</v>
      </c>
      <c r="B4" s="8"/>
      <c r="C4" s="9" t="s">
        <v>7</v>
      </c>
      <c r="D4" s="10">
        <v>320</v>
      </c>
      <c r="E4" s="9" t="s">
        <v>8</v>
      </c>
      <c r="F4" s="10">
        <v>16</v>
      </c>
      <c r="G4" s="10"/>
      <c r="H4" s="11" t="s">
        <v>9</v>
      </c>
      <c r="I4" s="58">
        <f>D4/A1*F4</f>
        <v>2752.68817204301</v>
      </c>
    </row>
    <row r="5" s="1" customFormat="1" ht="32" customHeight="1" spans="1:9">
      <c r="A5" s="12"/>
      <c r="B5" s="13"/>
      <c r="C5" s="9" t="s">
        <v>10</v>
      </c>
      <c r="D5" s="10">
        <v>160</v>
      </c>
      <c r="E5" s="9" t="s">
        <v>11</v>
      </c>
      <c r="F5" s="9">
        <v>11</v>
      </c>
      <c r="G5" s="9"/>
      <c r="H5" s="11" t="s">
        <v>12</v>
      </c>
      <c r="I5" s="59">
        <f>D5/A1*F5</f>
        <v>946.236559139785</v>
      </c>
    </row>
    <row r="6" s="1" customFormat="1" ht="32" customHeight="1" spans="1:11">
      <c r="A6" s="11" t="s">
        <v>13</v>
      </c>
      <c r="B6" s="11"/>
      <c r="C6" s="14">
        <v>4.5</v>
      </c>
      <c r="D6" s="15"/>
      <c r="E6" s="11" t="s">
        <v>14</v>
      </c>
      <c r="F6" s="16">
        <f>F5*F4</f>
        <v>176</v>
      </c>
      <c r="G6" s="16"/>
      <c r="H6" s="11" t="s">
        <v>15</v>
      </c>
      <c r="I6" s="60">
        <f>I5*I4</f>
        <v>2604694.18429876</v>
      </c>
      <c r="K6" s="61"/>
    </row>
    <row r="7" s="1" customFormat="1" ht="32" customHeight="1" spans="1:9">
      <c r="A7" s="17" t="s">
        <v>16</v>
      </c>
      <c r="B7" s="17" t="s">
        <v>17</v>
      </c>
      <c r="C7" s="18" t="s">
        <v>18</v>
      </c>
      <c r="D7" s="19" t="s">
        <v>19</v>
      </c>
      <c r="E7" s="17" t="s">
        <v>20</v>
      </c>
      <c r="F7" s="20" t="s">
        <v>21</v>
      </c>
      <c r="G7" s="20" t="s">
        <v>22</v>
      </c>
      <c r="H7" s="17" t="s">
        <v>23</v>
      </c>
      <c r="I7" s="20" t="s">
        <v>24</v>
      </c>
    </row>
    <row r="8" s="1" customFormat="1" ht="177" customHeight="1" spans="1:12">
      <c r="A8" s="21" t="s">
        <v>25</v>
      </c>
      <c r="B8" s="22" t="s">
        <v>26</v>
      </c>
      <c r="C8" s="22"/>
      <c r="D8" s="23" t="s">
        <v>27</v>
      </c>
      <c r="E8" s="24">
        <f>I3</f>
        <v>9.0112</v>
      </c>
      <c r="F8" s="22" t="s">
        <v>28</v>
      </c>
      <c r="G8" s="25">
        <v>6525</v>
      </c>
      <c r="H8" s="26">
        <f t="shared" ref="H8:H12" si="0">E8*G8</f>
        <v>58798.08</v>
      </c>
      <c r="I8" s="22" t="s">
        <v>29</v>
      </c>
      <c r="J8" s="1"/>
      <c r="K8" s="1"/>
      <c r="L8" s="61"/>
    </row>
    <row r="9" s="1" customFormat="1" ht="74" customHeight="1" spans="1:9">
      <c r="A9" s="27"/>
      <c r="B9" s="22" t="s">
        <v>30</v>
      </c>
      <c r="C9" s="22"/>
      <c r="D9" s="28" t="s">
        <v>31</v>
      </c>
      <c r="E9" s="24">
        <v>1</v>
      </c>
      <c r="F9" s="22" t="s">
        <v>32</v>
      </c>
      <c r="G9" s="29" t="s">
        <v>33</v>
      </c>
      <c r="H9" s="25" t="s">
        <v>34</v>
      </c>
      <c r="I9" s="45" t="s">
        <v>35</v>
      </c>
    </row>
    <row r="10" s="1" customFormat="1" ht="85" customHeight="1" spans="1:9">
      <c r="A10" s="27"/>
      <c r="B10" s="30" t="s">
        <v>36</v>
      </c>
      <c r="C10" s="23"/>
      <c r="D10" s="22" t="s">
        <v>37</v>
      </c>
      <c r="E10" s="24">
        <v>1</v>
      </c>
      <c r="F10" s="22" t="s">
        <v>32</v>
      </c>
      <c r="G10" s="29" t="s">
        <v>33</v>
      </c>
      <c r="H10" s="25" t="s">
        <v>34</v>
      </c>
      <c r="I10" s="62" t="s">
        <v>38</v>
      </c>
    </row>
    <row r="11" s="1" customFormat="1" ht="81" customHeight="1" spans="1:9">
      <c r="A11" s="27"/>
      <c r="B11" s="31"/>
      <c r="C11" s="23"/>
      <c r="D11" s="23" t="s">
        <v>39</v>
      </c>
      <c r="E11" s="24">
        <v>1</v>
      </c>
      <c r="F11" s="22" t="s">
        <v>40</v>
      </c>
      <c r="G11" s="25">
        <v>10720</v>
      </c>
      <c r="H11" s="26">
        <f t="shared" si="0"/>
        <v>10720</v>
      </c>
      <c r="I11" s="63" t="s">
        <v>41</v>
      </c>
    </row>
    <row r="12" s="1" customFormat="1" ht="33" customHeight="1" spans="1:9">
      <c r="A12" s="27"/>
      <c r="B12" s="30" t="s">
        <v>42</v>
      </c>
      <c r="C12" s="32" t="s">
        <v>43</v>
      </c>
      <c r="D12" s="33"/>
      <c r="E12" s="24">
        <v>4</v>
      </c>
      <c r="F12" s="22" t="s">
        <v>44</v>
      </c>
      <c r="G12" s="25">
        <f>H8/F6</f>
        <v>334.08</v>
      </c>
      <c r="H12" s="26">
        <f t="shared" si="0"/>
        <v>1336.32</v>
      </c>
      <c r="I12" s="63"/>
    </row>
    <row r="13" s="1" customFormat="1" ht="28" customHeight="1" spans="1:9">
      <c r="A13" s="34" t="s">
        <v>45</v>
      </c>
      <c r="B13" s="35"/>
      <c r="C13" s="36"/>
      <c r="D13" s="37"/>
      <c r="E13" s="38"/>
      <c r="F13" s="38"/>
      <c r="G13" s="38"/>
      <c r="H13" s="39">
        <f>SUM(H8:H12)</f>
        <v>70854.4</v>
      </c>
      <c r="I13" s="64"/>
    </row>
    <row r="14" s="1" customFormat="1" ht="74" customHeight="1" spans="1:9">
      <c r="A14" s="27" t="s">
        <v>46</v>
      </c>
      <c r="B14" s="22" t="s">
        <v>47</v>
      </c>
      <c r="C14" s="40" t="s">
        <v>48</v>
      </c>
      <c r="D14" s="40"/>
      <c r="E14" s="24">
        <f>E8</f>
        <v>9.0112</v>
      </c>
      <c r="F14" s="31" t="s">
        <v>28</v>
      </c>
      <c r="G14" s="29">
        <v>270</v>
      </c>
      <c r="H14" s="26">
        <f>E14*G14</f>
        <v>2433.024</v>
      </c>
      <c r="I14" s="22" t="s">
        <v>49</v>
      </c>
    </row>
    <row r="15" s="1" customFormat="1" ht="28" customHeight="1" spans="1:9">
      <c r="A15" s="27"/>
      <c r="B15" s="31" t="s">
        <v>50</v>
      </c>
      <c r="C15" s="32" t="s">
        <v>51</v>
      </c>
      <c r="D15" s="33"/>
      <c r="E15" s="24">
        <f>E8</f>
        <v>9.0112</v>
      </c>
      <c r="F15" s="22" t="s">
        <v>44</v>
      </c>
      <c r="G15" s="25">
        <v>535</v>
      </c>
      <c r="H15" s="26">
        <f>G15*E15</f>
        <v>4820.992</v>
      </c>
      <c r="I15" s="65"/>
    </row>
    <row r="16" s="1" customFormat="1" ht="26" customHeight="1" spans="1:9">
      <c r="A16" s="27"/>
      <c r="B16" s="30" t="s">
        <v>52</v>
      </c>
      <c r="C16" s="32" t="s">
        <v>53</v>
      </c>
      <c r="D16" s="33"/>
      <c r="E16" s="24">
        <f>E8</f>
        <v>9.0112</v>
      </c>
      <c r="F16" s="22" t="s">
        <v>44</v>
      </c>
      <c r="G16" s="25">
        <v>90</v>
      </c>
      <c r="H16" s="26">
        <f>G16*I3</f>
        <v>811.008</v>
      </c>
      <c r="I16" s="66"/>
    </row>
    <row r="17" s="1" customFormat="1" ht="27" customHeight="1" spans="1:9">
      <c r="A17" s="41" t="s">
        <v>45</v>
      </c>
      <c r="B17" s="41"/>
      <c r="C17" s="42"/>
      <c r="D17" s="43"/>
      <c r="E17" s="43"/>
      <c r="F17" s="43"/>
      <c r="G17" s="43"/>
      <c r="H17" s="39">
        <f>SUM(H14:H16)</f>
        <v>8065.024</v>
      </c>
      <c r="I17" s="67"/>
    </row>
    <row r="18" s="1" customFormat="1" ht="49" customHeight="1" spans="1:9">
      <c r="A18" s="27" t="s">
        <v>54</v>
      </c>
      <c r="B18" s="44" t="s">
        <v>55</v>
      </c>
      <c r="C18" s="45" t="s">
        <v>56</v>
      </c>
      <c r="D18" s="22"/>
      <c r="E18" s="24" t="str">
        <f>IF(L8&lt;=11,"1组1.5平方",IF(AND(L8&lt;=18,L8&gt;=11),"2.5平方",IF(AND(L8&lt;=30,L8&gt;=18),"1组4平方",IF(AND(L8&lt;=45,L8&gt;=30),"3组2.5平方",IF(AND(L8&lt;=75,L8&gt;=45),"3组4平方",IF(AND(L8&lt;=120,L8&gt;=75),"30KW配电柜",IF(AND(L8&lt;=188,L8&gt;=120),"40KW配电柜",IF(AND(L8&gt;188),"请联系工程师",))))))))</f>
        <v>1组1.5平方</v>
      </c>
      <c r="F18" s="22" t="s">
        <v>57</v>
      </c>
      <c r="G18" s="25" t="s">
        <v>33</v>
      </c>
      <c r="H18" s="25" t="s">
        <v>33</v>
      </c>
      <c r="I18" s="68" t="s">
        <v>58</v>
      </c>
    </row>
    <row r="19" s="1" customFormat="1" ht="33" customHeight="1" spans="1:9">
      <c r="A19" s="27"/>
      <c r="B19" s="46"/>
      <c r="C19" s="45" t="s">
        <v>59</v>
      </c>
      <c r="D19" s="22"/>
      <c r="E19" s="47">
        <f>I6/600000+1</f>
        <v>5.34115697383127</v>
      </c>
      <c r="F19" s="22" t="s">
        <v>60</v>
      </c>
      <c r="G19" s="25" t="s">
        <v>33</v>
      </c>
      <c r="H19" s="25" t="s">
        <v>33</v>
      </c>
      <c r="I19" s="68" t="s">
        <v>58</v>
      </c>
    </row>
    <row r="20" s="1" customFormat="1" ht="30" customHeight="1" spans="1:9">
      <c r="A20" s="27"/>
      <c r="B20" s="48"/>
      <c r="C20" s="32" t="s">
        <v>61</v>
      </c>
      <c r="D20" s="33"/>
      <c r="E20" s="24" t="s">
        <v>33</v>
      </c>
      <c r="F20" s="22" t="s">
        <v>32</v>
      </c>
      <c r="G20" s="25" t="s">
        <v>33</v>
      </c>
      <c r="H20" s="25" t="s">
        <v>33</v>
      </c>
      <c r="I20" s="68" t="s">
        <v>58</v>
      </c>
    </row>
    <row r="21" s="1" customFormat="1" ht="32" customHeight="1" spans="1:9">
      <c r="A21" s="49"/>
      <c r="B21" s="48"/>
      <c r="C21" s="32" t="s">
        <v>62</v>
      </c>
      <c r="D21" s="33"/>
      <c r="E21" s="24" t="s">
        <v>33</v>
      </c>
      <c r="F21" s="22" t="s">
        <v>32</v>
      </c>
      <c r="G21" s="25" t="s">
        <v>33</v>
      </c>
      <c r="H21" s="25" t="s">
        <v>33</v>
      </c>
      <c r="I21" s="68" t="s">
        <v>58</v>
      </c>
    </row>
    <row r="22" s="1" customFormat="1" ht="32" customHeight="1" spans="1:9">
      <c r="A22" s="50">
        <v>15</v>
      </c>
      <c r="B22" s="51" t="s">
        <v>63</v>
      </c>
      <c r="C22" s="51"/>
      <c r="D22" s="51"/>
      <c r="E22" s="52">
        <f>SUM(H18:H21,H17,H13)</f>
        <v>78919.424</v>
      </c>
      <c r="F22" s="53"/>
      <c r="G22" s="53"/>
      <c r="H22" s="53"/>
      <c r="I22" s="69"/>
    </row>
    <row r="23" s="1" customFormat="1" ht="31.5" hidden="1" spans="1:9">
      <c r="A23" s="50">
        <v>16</v>
      </c>
      <c r="B23" s="54" t="s">
        <v>64</v>
      </c>
      <c r="C23" s="54"/>
      <c r="D23" s="54"/>
      <c r="E23" s="55">
        <f>E22*1.03</f>
        <v>81287.00672</v>
      </c>
      <c r="F23" s="56"/>
      <c r="G23" s="56"/>
      <c r="H23" s="56"/>
      <c r="I23" s="70"/>
    </row>
  </sheetData>
  <mergeCells count="30">
    <mergeCell ref="A1:I1"/>
    <mergeCell ref="A2:B2"/>
    <mergeCell ref="F2:G2"/>
    <mergeCell ref="A3:B3"/>
    <mergeCell ref="F3:G3"/>
    <mergeCell ref="F4:G4"/>
    <mergeCell ref="F5:G5"/>
    <mergeCell ref="A6:B6"/>
    <mergeCell ref="C6:D6"/>
    <mergeCell ref="F6:G6"/>
    <mergeCell ref="C12:D12"/>
    <mergeCell ref="C14:D14"/>
    <mergeCell ref="C15:D15"/>
    <mergeCell ref="C16:D16"/>
    <mergeCell ref="A17:B17"/>
    <mergeCell ref="C18:D18"/>
    <mergeCell ref="C19:D19"/>
    <mergeCell ref="C20:D20"/>
    <mergeCell ref="C21:D21"/>
    <mergeCell ref="B22:D22"/>
    <mergeCell ref="E22:I22"/>
    <mergeCell ref="B23:D23"/>
    <mergeCell ref="E23:I23"/>
    <mergeCell ref="A8:A12"/>
    <mergeCell ref="A14:A16"/>
    <mergeCell ref="A18:A21"/>
    <mergeCell ref="B10:B11"/>
    <mergeCell ref="B18:B19"/>
    <mergeCell ref="B20:B21"/>
    <mergeCell ref="A4:B5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2025-03-19T07:07:32Z</dcterms:created>
  <dcterms:modified xsi:type="dcterms:W3CDTF">2025-03-19T08:50:15Z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F892CB9D91F2453B9AD83E01C2C51A0C_11</vt:lpwstr>
  </property>
  <property fmtid="{D5CDD505-2E9C-101B-9397-08002B2CF9AE}" pid="3" name="KSOProductBuildVer">
    <vt:lpwstr>2052-11.1.0.14309</vt:lpwstr>
  </property>
</Properties>
</file>