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</sheets>
  <definedNames>
    <definedName name="_xlnm._FilterDatabase" localSheetId="0" hidden="1">Sheet1!$A$1:$G$1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7" name="ID_F8FB609D24404649892074F9C2754DD5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13268325" y="29851985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CC30ECFCD5A04E2385CD50CD21C6F721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3268325" y="2857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26716C334729409A84AA43336A0D542B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13268325" y="317563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DD35912A685244B38D2BEB639D57D9DC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13268325" y="322516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A223C5B9958A452EB089D87BB4B5931E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13268325" y="342328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B7E0DFD45B20401FAD12182D2CEC6C40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13268325" y="36156900"/>
          <a:ext cx="22860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4CD51392C50F4FF8A622AA3E42B16165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13268325" y="366522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1447219CBCD945F19CD754588AF42AB5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13268325" y="424624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0A7FC2E705604EBCB7D92E1F6884842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13268325" y="476440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52D87EF24EFD41948D25408EA1BAC12A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13268325" y="463677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DD9D197C281A4F8F9340817097EAA535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13268325" y="435292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BB5D18267E04420F87234A1D752B69AC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13268325" y="529780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F2B61A8779844F71948BE1A82470E4B6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13268325" y="255841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11DD65D6CCAB4DCCA58410AB71AA8E76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13268325" y="248031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CF72E9ADDA344329829EAD85D961F2AE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13268325" y="204597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80BD60A72A484790A6FC41CFE98440EA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13268325" y="220218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8F2AE5771E3F49A3872A8DF1567878EB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13268325" y="171069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475A170FDA2342BD9A3B74065F206B04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13268325" y="119824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2B7B2371252A4FF68EA533FA53492E2E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13268325" y="94297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043589130A544FD9AB8F51B2FA23F175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13268325" y="71628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1905021AE54447DEBC9C470D031241D4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13268325" y="6172200"/>
          <a:ext cx="23749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9FA97BA60E814CEBA391DFACA3BE68C2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13268325" y="461010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C000202A04E44A31B794CB2292CBA888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13268325" y="1771650"/>
          <a:ext cx="219710" cy="219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4FEA435C78D84629896AB043E48C80D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6346170" y="13239750"/>
          <a:ext cx="4270375" cy="4233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3483F35589284CBFA5FB2493777F30AC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946245" y="12477750"/>
          <a:ext cx="5934710" cy="5897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E397CEFB834340B2B2E0EB9FA5E9736B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946245" y="13493750"/>
          <a:ext cx="6016625" cy="609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24492EE4C3B34842BFF2439DEDB3EB6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946245" y="3079750"/>
          <a:ext cx="6053455" cy="609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7D3AAE690C8A4406B7D3F7DC3B43109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946245" y="3333750"/>
          <a:ext cx="5532120" cy="564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F199858DE29C4831BBDA7F3E2AE5847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6946245" y="4349750"/>
          <a:ext cx="5523230" cy="5029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995875820AEE4B15888FFAA6FEB6CDAB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946245" y="8667750"/>
          <a:ext cx="7315200" cy="7315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7931CEB4F1384060A37F44D359B6464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946245" y="10953750"/>
          <a:ext cx="5449570" cy="4681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24C24E05B6AA4D68BCE003D0959E5B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6946245" y="12731750"/>
          <a:ext cx="5916295" cy="5824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74AD50B43FF43FCB5C055D0EEB6D8E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6946245" y="12985750"/>
          <a:ext cx="5962015" cy="6035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DC19E2999CA54981869F12582F9C61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6946245" y="13239750"/>
          <a:ext cx="6089650" cy="6026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A8E99BFB5D5B465BAEF51C513FD366EA" descr="5b3cc5a4c2d62d77c6cca2927794d0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251950" y="2317750"/>
          <a:ext cx="180975" cy="18224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<sst xmlns="http://schemas.openxmlformats.org/spreadsheetml/2006/main" count="169" uniqueCount="119">
  <si>
    <t>序号</t>
  </si>
  <si>
    <t>物品名称</t>
  </si>
  <si>
    <t>规格型号</t>
  </si>
  <si>
    <t>数量</t>
  </si>
  <si>
    <t>单位</t>
  </si>
  <si>
    <t>图片</t>
  </si>
  <si>
    <t>备注</t>
  </si>
  <si>
    <t>固定式防火门把手</t>
  </si>
  <si>
    <t>80*300；带推拉字</t>
  </si>
  <si>
    <t>套</t>
  </si>
  <si>
    <t>门吸</t>
  </si>
  <si>
    <t>枪灰</t>
  </si>
  <si>
    <t>个</t>
  </si>
  <si>
    <t>金属开孔器</t>
  </si>
  <si>
    <t>13mm</t>
  </si>
  <si>
    <t>插销(2号楼防盗门用)</t>
  </si>
  <si>
    <t>6寸圆头锌合金插销</t>
  </si>
  <si>
    <t>合页式润滑油</t>
  </si>
  <si>
    <t>125ml</t>
  </si>
  <si>
    <t>瓶</t>
  </si>
  <si>
    <t>蹲坑手动按钮</t>
  </si>
  <si>
    <t>AF913-1</t>
  </si>
  <si>
    <t>配套和成卫浴</t>
  </si>
  <si>
    <t>蹲坑电磁阀</t>
  </si>
  <si>
    <t>FC03B</t>
  </si>
  <si>
    <t>小便斗电磁阀</t>
  </si>
  <si>
    <t>FC23B</t>
  </si>
  <si>
    <t>抽屉锁</t>
  </si>
  <si>
    <t>单开门16mm黑色；钥匙通配</t>
  </si>
  <si>
    <t>不锈钢球阀</t>
  </si>
  <si>
    <t>DN25;PN16</t>
  </si>
  <si>
    <t>生料带</t>
  </si>
  <si>
    <t>宽21mm；长25m；厚0.25mm</t>
  </si>
  <si>
    <t>卷</t>
  </si>
  <si>
    <t>闭门器</t>
  </si>
  <si>
    <t>小号；定位</t>
  </si>
  <si>
    <t>防盗门锁体</t>
  </si>
  <si>
    <t>大圆柱锁体；≥55mm；右外</t>
  </si>
  <si>
    <t>防盗门把手</t>
  </si>
  <si>
    <t>通用型；门厚60-80mm 右外型</t>
  </si>
  <si>
    <t>角阀</t>
  </si>
  <si>
    <t>4分；单冷；304</t>
  </si>
  <si>
    <t>PVC胶水</t>
  </si>
  <si>
    <t>500g</t>
  </si>
  <si>
    <t>带锁检修口</t>
  </si>
  <si>
    <t>40*40cm</t>
  </si>
  <si>
    <t>防盗门铜锁芯</t>
  </si>
  <si>
    <t>57.5+32.5=90偏；通用型</t>
  </si>
  <si>
    <t>全磨制直柄麻花不锈钢钻头</t>
  </si>
  <si>
    <t>4.2mm</t>
  </si>
  <si>
    <t>根</t>
  </si>
  <si>
    <t>云石胶</t>
  </si>
  <si>
    <t>800g；米色</t>
  </si>
  <si>
    <t>混水阀活接三通</t>
  </si>
  <si>
    <t>加厚内4分外4分外4分活接三通</t>
  </si>
  <si>
    <t>窗户限位器</t>
  </si>
  <si>
    <t>简易款/限位定制长15cm配燕尾丝</t>
  </si>
  <si>
    <t>防盗门加长把手套装</t>
  </si>
  <si>
    <t>双面；＞55mm（一病区）</t>
  </si>
  <si>
    <t>堵头</t>
  </si>
  <si>
    <t>4分全铜特厚内丝堵头</t>
  </si>
  <si>
    <t>五金配件</t>
  </si>
  <si>
    <t>蹲坑隔板支撑脚10公分</t>
  </si>
  <si>
    <t>水龙头</t>
  </si>
  <si>
    <t>722B款洗衣机尖嘴4分</t>
  </si>
  <si>
    <t>感应水龙头控制盒（处置室）</t>
  </si>
  <si>
    <t>双电控制</t>
  </si>
  <si>
    <t>除锈剂</t>
  </si>
  <si>
    <t>450ml</t>
  </si>
  <si>
    <t>防火门锁芯</t>
  </si>
  <si>
    <t>单开（钥匙不通配）</t>
  </si>
  <si>
    <t>不锈钢插销</t>
  </si>
  <si>
    <t>10寸；1.5厚（屋面防火门）</t>
  </si>
  <si>
    <t>玻璃胶</t>
  </si>
  <si>
    <t>300ML；白色</t>
  </si>
  <si>
    <t>支</t>
  </si>
  <si>
    <t>300ML；透明</t>
  </si>
  <si>
    <t>木门锁体</t>
  </si>
  <si>
    <t>5845方重长</t>
  </si>
  <si>
    <t>蹲坑膜片</t>
  </si>
  <si>
    <t>55MM</t>
  </si>
  <si>
    <t>加长抽屉锁(护士站抽屉）</t>
  </si>
  <si>
    <t>合金138-38锁加长芯（通开）</t>
  </si>
  <si>
    <t>水龙头(配餐间）</t>
  </si>
  <si>
    <t>单冷；不锈钢主体；陶瓷阀芯；标准4分；带80cm进水管</t>
  </si>
  <si>
    <t>坚朗锁块锁扣锁点</t>
  </si>
  <si>
    <t>门窗配件；21.5*20mm</t>
  </si>
  <si>
    <t>加厚不锈钢推拉板拉手</t>
  </si>
  <si>
    <t>圆小拉手（201不锈钢-配螺丝）</t>
  </si>
  <si>
    <t>不锈钢大弯水龙头</t>
  </si>
  <si>
    <t>冷热；不锈钢主体；陶瓷阀芯；标准4分；带80cm进水管</t>
  </si>
  <si>
    <t>铆钉</t>
  </si>
  <si>
    <t>M4*16（300只）</t>
  </si>
  <si>
    <t>袋</t>
  </si>
  <si>
    <t>液体生料带</t>
  </si>
  <si>
    <t>250g</t>
  </si>
  <si>
    <t>木方</t>
  </si>
  <si>
    <t>2*4*360cm</t>
  </si>
  <si>
    <t>304不锈钢进水软管</t>
  </si>
  <si>
    <t>4分；0.8m</t>
  </si>
  <si>
    <t>硅酮结构胶</t>
  </si>
  <si>
    <t>590ml/支</t>
  </si>
  <si>
    <t>电焊胶</t>
  </si>
  <si>
    <t>50g</t>
  </si>
  <si>
    <t>感应水龙头（面盆用）</t>
  </si>
  <si>
    <t>可用电池；可接插座；铜主体；陶瓷阀芯； 标准4分； 镀铬</t>
  </si>
  <si>
    <t>感应长弯水龙头（洗槽用）</t>
  </si>
  <si>
    <t>水龙头阀芯</t>
  </si>
  <si>
    <t>C15款正</t>
  </si>
  <si>
    <t>燕尾螺丝</t>
  </si>
  <si>
    <t>平头；M5.5*38mm</t>
  </si>
  <si>
    <t>防撞粒贴</t>
  </si>
  <si>
    <t>直径20mm*1mm厚；白色</t>
  </si>
  <si>
    <t>304不锈钢弹垫</t>
  </si>
  <si>
    <t>内径8.3；宽度2.1；厚度2.0mm</t>
  </si>
  <si>
    <t>304不锈钢倒边内六角</t>
  </si>
  <si>
    <t>M6*30mm</t>
  </si>
  <si>
    <t>斜坡台阶</t>
  </si>
  <si>
    <t>长100cm；高1.5cm；款7cm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</si>
</sst>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1"/>
      <color rgb="FF000000"/>
      <name val="Microsoft YaHei"/>
      <charset val="134"/>
    </font>
    <font>
      <sz val="10"/>
      <color rgb="FF000000"/>
      <name val="Microsoft YaHei"/>
      <charset val="134"/>
    </font>
    <font>
      <sz val="10"/>
      <color theme="1"/>
      <name val="Microsoft YaHei"/>
      <charset val="134"/>
    </font>
    <font>
      <sz val="10"/>
      <name val="Microsoft YaHei"/>
      <charset val="134"/>
    </font>
    <font>
      <u/>
      <sz val="11"/>
      <color rgb="FF800080"/>
      <name val="宋体"/>
      <charset val="0"/>
      <scheme val="minor"/>
    </font>
    <font>
      <sz val="10"/>
      <color rgb="FFFF0000"/>
      <name val="Microsoft YaHei"/>
      <charset val="134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rgb="FF9BC2E6"/>
        <bgColor indexed="64"/>
      </patternFill>
    </fill>
    <fill>
      <patternFill patternType="solid">
        <fgColor rgb="FFDDEBF7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rgb="FF2F75B5"/>
      </left>
      <right style="thin">
        <color rgb="FF2F75B5"/>
      </right>
      <top style="thin">
        <color rgb="FF2F75B5"/>
      </top>
      <bottom style="thin">
        <color rgb="FF2F75B5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4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6" applyNumberFormat="0" applyAlignment="0" applyProtection="0">
      <alignment vertical="center"/>
    </xf>
    <xf numFmtId="0" fontId="18" fillId="6" borderId="5" applyNumberFormat="0" applyAlignment="0" applyProtection="0">
      <alignment vertical="center"/>
    </xf>
    <xf numFmtId="0" fontId="19" fillId="7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2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 applyProtection="1">
      <alignment horizontal="center" vertical="center" wrapText="1"/>
      <protection locked="0"/>
    </xf>
    <xf numFmtId="0" fontId="4" fillId="3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6" fillId="0" borderId="1" xfId="0" applyFont="1" applyBorder="1" applyAlignment="1" applyProtection="1">
      <alignment horizontal="center" vertical="center" wrapText="1"/>
      <protection locked="0"/>
    </xf>
    <xf numFmtId="0" fontId="6" fillId="3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7" fillId="0" borderId="1" xfId="6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pn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6" Type="http://schemas.openxmlformats.org/officeDocument/2006/relationships/image" Target="media/image37.jpeg"/><Relationship Id="rId35" Type="http://schemas.openxmlformats.org/officeDocument/2006/relationships/image" Target="media/image36.png"/><Relationship Id="rId34" Type="http://schemas.openxmlformats.org/officeDocument/2006/relationships/image" Target="media/image35.png"/><Relationship Id="rId33" Type="http://schemas.openxmlformats.org/officeDocument/2006/relationships/image" Target="media/image34.png"/><Relationship Id="rId32" Type="http://schemas.openxmlformats.org/officeDocument/2006/relationships/image" Target="media/image33.png"/><Relationship Id="rId31" Type="http://schemas.openxmlformats.org/officeDocument/2006/relationships/image" Target="media/image32.png"/><Relationship Id="rId30" Type="http://schemas.openxmlformats.org/officeDocument/2006/relationships/image" Target="media/image31.png"/><Relationship Id="rId3" Type="http://schemas.openxmlformats.org/officeDocument/2006/relationships/image" Target="media/image4.png"/><Relationship Id="rId29" Type="http://schemas.openxmlformats.org/officeDocument/2006/relationships/image" Target="media/image30.png"/><Relationship Id="rId28" Type="http://schemas.openxmlformats.org/officeDocument/2006/relationships/image" Target="media/image29.png"/><Relationship Id="rId27" Type="http://schemas.openxmlformats.org/officeDocument/2006/relationships/image" Target="media/image28.png"/><Relationship Id="rId26" Type="http://schemas.openxmlformats.org/officeDocument/2006/relationships/image" Target="media/image27.png"/><Relationship Id="rId25" Type="http://schemas.openxmlformats.org/officeDocument/2006/relationships/image" Target="media/image26.png"/><Relationship Id="rId24" Type="http://schemas.openxmlformats.org/officeDocument/2006/relationships/image" Target="media/image25.pn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NULL" TargetMode="External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png"/><Relationship Id="rId16" Type="http://schemas.openxmlformats.org/officeDocument/2006/relationships/image" Target="media/image17.png"/><Relationship Id="rId15" Type="http://schemas.openxmlformats.org/officeDocument/2006/relationships/image" Target="media/image16.png"/><Relationship Id="rId14" Type="http://schemas.openxmlformats.org/officeDocument/2006/relationships/image" Target="media/image15.pn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3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195580</xdr:colOff>
      <xdr:row>5</xdr:row>
      <xdr:rowOff>18415</xdr:rowOff>
    </xdr:from>
    <xdr:to>
      <xdr:col>5</xdr:col>
      <xdr:colOff>415925</xdr:colOff>
      <xdr:row>5</xdr:row>
      <xdr:rowOff>237490</xdr:rowOff>
    </xdr:to>
    <xdr:pic>
      <xdr:nvPicPr>
        <xdr:cNvPr id="107" name="F35B0BEE-F18A-47BB-8FCB-E00DA2F2635D-1" descr="C:/Users/Administrator/AppData/Local/Temp/et.Bwiqhcet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29955" y="1320165"/>
          <a:ext cx="22034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197485</xdr:colOff>
      <xdr:row>20</xdr:row>
      <xdr:rowOff>17780</xdr:rowOff>
    </xdr:from>
    <xdr:to>
      <xdr:col>5</xdr:col>
      <xdr:colOff>413385</xdr:colOff>
      <xdr:row>20</xdr:row>
      <xdr:rowOff>237490</xdr:rowOff>
    </xdr:to>
    <xdr:pic>
      <xdr:nvPicPr>
        <xdr:cNvPr id="59" name="F35B0BEE-F18A-47BB-8FCB-E00DA2F2635D-2" descr="C:/Users/Administrator/AppData/Local/Temp/et.BPrGBzet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531860" y="5129530"/>
          <a:ext cx="215900" cy="2197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5"/>
  <sheetViews>
    <sheetView tabSelected="1" workbookViewId="0">
      <pane ySplit="1" topLeftCell="A2" activePane="bottomLeft" state="frozen"/>
      <selection/>
      <selection pane="bottomLeft" activeCell="K47" sqref="K47"/>
    </sheetView>
  </sheetViews>
  <sheetFormatPr defaultColWidth="9" defaultRowHeight="13.5" outlineLevelCol="6"/>
  <cols>
    <col min="1" max="1" width="8.21666666666667" customWidth="1"/>
    <col min="2" max="2" width="34.3166666666667" customWidth="1"/>
    <col min="3" max="3" width="46.5833333333333" customWidth="1"/>
    <col min="4" max="4" width="12.0416666666667" customWidth="1"/>
    <col min="5" max="6" width="8.21666666666667" customWidth="1"/>
    <col min="7" max="7" width="14.825" customWidth="1"/>
  </cols>
  <sheetData>
    <row r="1" ht="22.5" customHeight="1" spans="1:7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</row>
    <row r="2" ht="20" customHeight="1" spans="1:7">
      <c r="A2" s="4">
        <v>1</v>
      </c>
      <c r="B2" s="4" t="s">
        <v>7</v>
      </c>
      <c r="C2" s="4" t="s">
        <v>8</v>
      </c>
      <c r="D2" s="5">
        <v>4</v>
      </c>
      <c r="E2" s="4" t="s">
        <v>9</v>
      </c>
      <c r="F2" s="6" t="str">
        <f>_xlfn.DISPIMG("ID_CC30ECFCD5A04E2385CD50CD21C6F721",1)</f>
        <v>=DISPIMG("ID_CC30ECFCD5A04E2385CD50CD21C6F721",1)</v>
      </c>
      <c r="G2" s="7"/>
    </row>
    <row r="3" ht="20" customHeight="1" spans="1:7">
      <c r="A3" s="4">
        <v>2</v>
      </c>
      <c r="B3" s="4" t="s">
        <v>10</v>
      </c>
      <c r="C3" s="4" t="s">
        <v>11</v>
      </c>
      <c r="D3" s="5">
        <v>5</v>
      </c>
      <c r="E3" s="4" t="s">
        <v>12</v>
      </c>
      <c r="F3" s="6" t="str">
        <f>_xlfn.DISPIMG("ID_C000202A04E44A31B794CB2292CBA888",1)</f>
        <v>=DISPIMG("ID_C000202A04E44A31B794CB2292CBA888",1)</v>
      </c>
      <c r="G3" s="7"/>
    </row>
    <row r="4" ht="20" customHeight="1" spans="1:7">
      <c r="A4" s="4">
        <v>3</v>
      </c>
      <c r="B4" s="4" t="s">
        <v>13</v>
      </c>
      <c r="C4" s="4" t="s">
        <v>14</v>
      </c>
      <c r="D4" s="5">
        <v>2</v>
      </c>
      <c r="E4" s="4" t="s">
        <v>12</v>
      </c>
      <c r="F4" s="7"/>
      <c r="G4" s="7"/>
    </row>
    <row r="5" ht="20" customHeight="1" spans="1:7">
      <c r="A5" s="4">
        <v>4</v>
      </c>
      <c r="B5" s="4" t="s">
        <v>15</v>
      </c>
      <c r="C5" s="4" t="s">
        <v>16</v>
      </c>
      <c r="D5" s="5">
        <v>2</v>
      </c>
      <c r="E5" s="4" t="s">
        <v>12</v>
      </c>
      <c r="F5" s="6" t="str">
        <f>_xlfn.DISPIMG("ID_9FA97BA60E814CEBA391DFACA3BE68C2",1)</f>
        <v>=DISPIMG("ID_9FA97BA60E814CEBA391DFACA3BE68C2",1)</v>
      </c>
      <c r="G5" s="7"/>
    </row>
    <row r="6" s="1" customFormat="1" ht="20" customHeight="1" spans="1:7">
      <c r="A6" s="4">
        <v>5</v>
      </c>
      <c r="B6" s="8" t="s">
        <v>17</v>
      </c>
      <c r="C6" s="8" t="s">
        <v>18</v>
      </c>
      <c r="D6" s="9">
        <v>8</v>
      </c>
      <c r="E6" s="8" t="s">
        <v>19</v>
      </c>
      <c r="F6" s="10"/>
      <c r="G6" s="10"/>
    </row>
    <row r="7" ht="20" customHeight="1" spans="1:7">
      <c r="A7" s="4">
        <v>6</v>
      </c>
      <c r="B7" s="4" t="s">
        <v>20</v>
      </c>
      <c r="C7" s="4" t="s">
        <v>21</v>
      </c>
      <c r="D7" s="5">
        <v>5</v>
      </c>
      <c r="E7" s="4" t="s">
        <v>12</v>
      </c>
      <c r="F7" s="6" t="str">
        <f>_xlfn.DISPIMG("ID_1905021AE54447DEBC9C470D031241D4",1)</f>
        <v>=DISPIMG("ID_1905021AE54447DEBC9C470D031241D4",1)</v>
      </c>
      <c r="G7" s="7" t="s">
        <v>22</v>
      </c>
    </row>
    <row r="8" ht="20" customHeight="1" spans="1:7">
      <c r="A8" s="4">
        <v>7</v>
      </c>
      <c r="B8" s="4" t="s">
        <v>23</v>
      </c>
      <c r="C8" s="4" t="s">
        <v>24</v>
      </c>
      <c r="D8" s="5">
        <v>10</v>
      </c>
      <c r="E8" s="4" t="s">
        <v>12</v>
      </c>
      <c r="F8" s="6" t="str">
        <f>_xlfn.DISPIMG("ID_043589130A544FD9AB8F51B2FA23F175",1)</f>
        <v>=DISPIMG("ID_043589130A544FD9AB8F51B2FA23F175",1)</v>
      </c>
      <c r="G8" s="7" t="s">
        <v>22</v>
      </c>
    </row>
    <row r="9" ht="20" customHeight="1" spans="1:7">
      <c r="A9" s="4">
        <v>8</v>
      </c>
      <c r="B9" s="4" t="s">
        <v>25</v>
      </c>
      <c r="C9" s="4" t="s">
        <v>26</v>
      </c>
      <c r="D9" s="5">
        <v>10</v>
      </c>
      <c r="E9" s="4" t="s">
        <v>12</v>
      </c>
      <c r="F9" s="6" t="str">
        <f>_xlfn.DISPIMG("ID_2B7B2371252A4FF68EA533FA53492E2E",1)</f>
        <v>=DISPIMG("ID_2B7B2371252A4FF68EA533FA53492E2E",1)</v>
      </c>
      <c r="G9" s="7" t="s">
        <v>22</v>
      </c>
    </row>
    <row r="10" ht="20" customHeight="1" spans="1:7">
      <c r="A10" s="4">
        <v>9</v>
      </c>
      <c r="B10" s="4" t="s">
        <v>27</v>
      </c>
      <c r="C10" s="4" t="s">
        <v>28</v>
      </c>
      <c r="D10" s="5">
        <v>30</v>
      </c>
      <c r="E10" s="4" t="s">
        <v>9</v>
      </c>
      <c r="F10" s="11" t="str">
        <f>_xlfn.DISPIMG("ID_A8E99BFB5D5B465BAEF51C513FD366EA",1)</f>
        <v>=DISPIMG("ID_A8E99BFB5D5B465BAEF51C513FD366EA",1)</v>
      </c>
      <c r="G10" s="7"/>
    </row>
    <row r="11" ht="20" customHeight="1" spans="1:7">
      <c r="A11" s="4">
        <v>10</v>
      </c>
      <c r="B11" s="4" t="s">
        <v>29</v>
      </c>
      <c r="C11" s="4" t="s">
        <v>30</v>
      </c>
      <c r="D11" s="5">
        <v>2</v>
      </c>
      <c r="E11" s="4" t="s">
        <v>12</v>
      </c>
      <c r="F11" s="6" t="str">
        <f>_xlfn.DISPIMG("ID_475A170FDA2342BD9A3B74065F206B04",1)</f>
        <v>=DISPIMG("ID_475A170FDA2342BD9A3B74065F206B04",1)</v>
      </c>
      <c r="G11" s="7"/>
    </row>
    <row r="12" ht="20" customHeight="1" spans="1:7">
      <c r="A12" s="4">
        <v>11</v>
      </c>
      <c r="B12" s="4" t="s">
        <v>31</v>
      </c>
      <c r="C12" s="4" t="s">
        <v>32</v>
      </c>
      <c r="D12" s="5">
        <v>10</v>
      </c>
      <c r="E12" s="4" t="s">
        <v>33</v>
      </c>
      <c r="F12" s="7"/>
      <c r="G12" s="7"/>
    </row>
    <row r="13" ht="20" customHeight="1" spans="1:7">
      <c r="A13" s="4">
        <v>12</v>
      </c>
      <c r="B13" s="4" t="s">
        <v>34</v>
      </c>
      <c r="C13" s="4" t="s">
        <v>35</v>
      </c>
      <c r="D13" s="5">
        <v>5</v>
      </c>
      <c r="E13" s="4" t="s">
        <v>12</v>
      </c>
      <c r="F13" s="7" t="str">
        <f>_xlfn.DISPIMG("ID_24492EE4C3B34842BFF2439DEDB3EB61",1)</f>
        <v>=DISPIMG("ID_24492EE4C3B34842BFF2439DEDB3EB61",1)</v>
      </c>
      <c r="G13" s="7"/>
    </row>
    <row r="14" ht="20" customHeight="1" spans="1:7">
      <c r="A14" s="4">
        <v>13</v>
      </c>
      <c r="B14" s="4" t="s">
        <v>36</v>
      </c>
      <c r="C14" s="4" t="s">
        <v>37</v>
      </c>
      <c r="D14" s="5">
        <v>2</v>
      </c>
      <c r="E14" s="4" t="s">
        <v>12</v>
      </c>
      <c r="F14" s="7" t="str">
        <f>_xlfn.DISPIMG("ID_7D3AAE690C8A4406B7D3F7DC3B431099",1)</f>
        <v>=DISPIMG("ID_7D3AAE690C8A4406B7D3F7DC3B431099",1)</v>
      </c>
      <c r="G14" s="7"/>
    </row>
    <row r="15" ht="20" customHeight="1" spans="1:7">
      <c r="A15" s="4">
        <v>14</v>
      </c>
      <c r="B15" s="4" t="s">
        <v>38</v>
      </c>
      <c r="C15" s="4" t="s">
        <v>39</v>
      </c>
      <c r="D15" s="5">
        <v>5</v>
      </c>
      <c r="E15" s="4" t="s">
        <v>9</v>
      </c>
      <c r="F15" s="6" t="str">
        <f>_xlfn.DISPIMG("ID_8F2AE5771E3F49A3872A8DF1567878EB",1)</f>
        <v>=DISPIMG("ID_8F2AE5771E3F49A3872A8DF1567878EB",1)</v>
      </c>
      <c r="G15" s="7"/>
    </row>
    <row r="16" ht="20" customHeight="1" spans="1:7">
      <c r="A16" s="4">
        <v>15</v>
      </c>
      <c r="B16" s="4" t="s">
        <v>40</v>
      </c>
      <c r="C16" s="4" t="s">
        <v>41</v>
      </c>
      <c r="D16" s="5">
        <v>5</v>
      </c>
      <c r="E16" s="4" t="s">
        <v>12</v>
      </c>
      <c r="F16" s="7"/>
      <c r="G16" s="7"/>
    </row>
    <row r="17" ht="20" customHeight="1" spans="1:7">
      <c r="A17" s="4">
        <v>16</v>
      </c>
      <c r="B17" s="4" t="s">
        <v>42</v>
      </c>
      <c r="C17" s="4" t="s">
        <v>43</v>
      </c>
      <c r="D17" s="5">
        <v>2</v>
      </c>
      <c r="E17" s="4" t="s">
        <v>19</v>
      </c>
      <c r="F17" s="7"/>
      <c r="G17" s="7"/>
    </row>
    <row r="18" ht="20" customHeight="1" spans="1:7">
      <c r="A18" s="4">
        <v>17</v>
      </c>
      <c r="B18" s="4" t="s">
        <v>44</v>
      </c>
      <c r="C18" s="4" t="s">
        <v>45</v>
      </c>
      <c r="D18" s="5">
        <v>2</v>
      </c>
      <c r="E18" s="4" t="s">
        <v>12</v>
      </c>
      <c r="F18" s="7" t="str">
        <f>_xlfn.DISPIMG("ID_F199858DE29C4831BBDA7F3E2AE58471",1)</f>
        <v>=DISPIMG("ID_F199858DE29C4831BBDA7F3E2AE58471",1)</v>
      </c>
      <c r="G18" s="7"/>
    </row>
    <row r="19" ht="20" customHeight="1" spans="1:7">
      <c r="A19" s="4">
        <v>18</v>
      </c>
      <c r="B19" s="4" t="s">
        <v>46</v>
      </c>
      <c r="C19" s="4" t="s">
        <v>47</v>
      </c>
      <c r="D19" s="5">
        <v>2</v>
      </c>
      <c r="E19" s="4" t="s">
        <v>9</v>
      </c>
      <c r="F19" s="6" t="str">
        <f>_xlfn.DISPIMG("ID_CF72E9ADDA344329829EAD85D961F2AE",1)</f>
        <v>=DISPIMG("ID_CF72E9ADDA344329829EAD85D961F2AE",1)</v>
      </c>
      <c r="G19" s="7"/>
    </row>
    <row r="20" ht="20" customHeight="1" spans="1:7">
      <c r="A20" s="4">
        <v>19</v>
      </c>
      <c r="B20" s="4" t="s">
        <v>48</v>
      </c>
      <c r="C20" s="4" t="s">
        <v>49</v>
      </c>
      <c r="D20" s="5">
        <v>1</v>
      </c>
      <c r="E20" s="4" t="s">
        <v>50</v>
      </c>
      <c r="F20" s="7"/>
      <c r="G20" s="7"/>
    </row>
    <row r="21" ht="20" customHeight="1" spans="1:7">
      <c r="A21" s="4">
        <v>20</v>
      </c>
      <c r="B21" s="4" t="s">
        <v>51</v>
      </c>
      <c r="C21" s="4" t="s">
        <v>52</v>
      </c>
      <c r="D21" s="5">
        <v>2</v>
      </c>
      <c r="E21" s="4" t="s">
        <v>19</v>
      </c>
      <c r="F21" s="6"/>
      <c r="G21" s="7"/>
    </row>
    <row r="22" ht="20" customHeight="1" spans="1:7">
      <c r="A22" s="4">
        <v>21</v>
      </c>
      <c r="B22" s="4" t="s">
        <v>53</v>
      </c>
      <c r="C22" s="4" t="s">
        <v>54</v>
      </c>
      <c r="D22" s="5">
        <v>2</v>
      </c>
      <c r="E22" s="4" t="s">
        <v>12</v>
      </c>
      <c r="F22" s="6" t="str">
        <f>_xlfn.DISPIMG("ID_80BD60A72A484790A6FC41CFE98440EA",1)</f>
        <v>=DISPIMG("ID_80BD60A72A484790A6FC41CFE98440EA",1)</v>
      </c>
      <c r="G22" s="7"/>
    </row>
    <row r="23" ht="20" customHeight="1" spans="1:7">
      <c r="A23" s="4">
        <v>22</v>
      </c>
      <c r="B23" s="4" t="s">
        <v>55</v>
      </c>
      <c r="C23" s="4" t="s">
        <v>56</v>
      </c>
      <c r="D23" s="5">
        <v>20</v>
      </c>
      <c r="E23" s="4" t="s">
        <v>12</v>
      </c>
      <c r="F23" s="6" t="str">
        <f>_xlfn.DISPIMG("ID_11DD65D6CCAB4DCCA58410AB71AA8E76",1)</f>
        <v>=DISPIMG("ID_11DD65D6CCAB4DCCA58410AB71AA8E76",1)</v>
      </c>
      <c r="G23" s="7"/>
    </row>
    <row r="24" ht="20" customHeight="1" spans="1:7">
      <c r="A24" s="4">
        <v>23</v>
      </c>
      <c r="B24" s="4" t="s">
        <v>57</v>
      </c>
      <c r="C24" s="4" t="s">
        <v>58</v>
      </c>
      <c r="D24" s="5">
        <v>5</v>
      </c>
      <c r="E24" s="4" t="s">
        <v>9</v>
      </c>
      <c r="F24" s="6" t="str">
        <f>_xlfn.DISPIMG("ID_F2B61A8779844F71948BE1A82470E4B6",1)</f>
        <v>=DISPIMG("ID_F2B61A8779844F71948BE1A82470E4B6",1)</v>
      </c>
      <c r="G24" s="7"/>
    </row>
    <row r="25" ht="20" customHeight="1" spans="1:7">
      <c r="A25" s="4">
        <v>24</v>
      </c>
      <c r="B25" s="4" t="s">
        <v>59</v>
      </c>
      <c r="C25" s="4" t="s">
        <v>60</v>
      </c>
      <c r="D25" s="5">
        <v>5</v>
      </c>
      <c r="E25" s="4" t="s">
        <v>12</v>
      </c>
      <c r="F25" s="6" t="str">
        <f>_xlfn.DISPIMG("ID_F8FB609D24404649892074F9C2754DD5",1)</f>
        <v>=DISPIMG("ID_F8FB609D24404649892074F9C2754DD5",1)</v>
      </c>
      <c r="G25" s="7"/>
    </row>
    <row r="26" ht="20" customHeight="1" spans="1:7">
      <c r="A26" s="4">
        <v>25</v>
      </c>
      <c r="B26" s="4" t="s">
        <v>61</v>
      </c>
      <c r="C26" s="4" t="s">
        <v>62</v>
      </c>
      <c r="D26" s="5">
        <v>8</v>
      </c>
      <c r="E26" s="4" t="s">
        <v>12</v>
      </c>
      <c r="F26" s="6" t="str">
        <f>_xlfn.DISPIMG("ID_26716C334729409A84AA43336A0D542B",1)</f>
        <v>=DISPIMG("ID_26716C334729409A84AA43336A0D542B",1)</v>
      </c>
      <c r="G26" s="7"/>
    </row>
    <row r="27" ht="20" customHeight="1" spans="1:7">
      <c r="A27" s="4">
        <v>26</v>
      </c>
      <c r="B27" s="4" t="s">
        <v>63</v>
      </c>
      <c r="C27" s="4" t="s">
        <v>64</v>
      </c>
      <c r="D27" s="5">
        <v>2</v>
      </c>
      <c r="E27" s="4" t="s">
        <v>12</v>
      </c>
      <c r="F27" s="6" t="str">
        <f>_xlfn.DISPIMG("ID_DD35912A685244B38D2BEB639D57D9DC",1)</f>
        <v>=DISPIMG("ID_DD35912A685244B38D2BEB639D57D9DC",1)</v>
      </c>
      <c r="G27" s="7"/>
    </row>
    <row r="28" ht="20" customHeight="1" spans="1:7">
      <c r="A28" s="4">
        <v>27</v>
      </c>
      <c r="B28" s="4" t="s">
        <v>65</v>
      </c>
      <c r="C28" s="4" t="s">
        <v>66</v>
      </c>
      <c r="D28" s="5">
        <v>2</v>
      </c>
      <c r="E28" s="4" t="s">
        <v>12</v>
      </c>
      <c r="F28" s="6" t="str">
        <f>_xlfn.DISPIMG("ID_A223C5B9958A452EB089D87BB4B5931E",1)</f>
        <v>=DISPIMG("ID_A223C5B9958A452EB089D87BB4B5931E",1)</v>
      </c>
      <c r="G28" s="7"/>
    </row>
    <row r="29" ht="20" customHeight="1" spans="1:7">
      <c r="A29" s="4">
        <v>28</v>
      </c>
      <c r="B29" s="4" t="s">
        <v>67</v>
      </c>
      <c r="C29" s="4" t="s">
        <v>68</v>
      </c>
      <c r="D29" s="5">
        <v>2</v>
      </c>
      <c r="E29" s="4" t="s">
        <v>19</v>
      </c>
      <c r="F29" s="7"/>
      <c r="G29" s="7"/>
    </row>
    <row r="30" ht="20" customHeight="1" spans="1:7">
      <c r="A30" s="4">
        <v>29</v>
      </c>
      <c r="B30" s="4" t="s">
        <v>69</v>
      </c>
      <c r="C30" s="4" t="s">
        <v>70</v>
      </c>
      <c r="D30" s="5">
        <v>10</v>
      </c>
      <c r="E30" s="4" t="s">
        <v>12</v>
      </c>
      <c r="F30" s="6" t="str">
        <f>_xlfn.DISPIMG("ID_B7E0DFD45B20401FAD12182D2CEC6C40",1)</f>
        <v>=DISPIMG("ID_B7E0DFD45B20401FAD12182D2CEC6C40",1)</v>
      </c>
      <c r="G30" s="7"/>
    </row>
    <row r="31" ht="20" customHeight="1" spans="1:7">
      <c r="A31" s="4">
        <v>30</v>
      </c>
      <c r="B31" s="4" t="s">
        <v>71</v>
      </c>
      <c r="C31" s="4" t="s">
        <v>72</v>
      </c>
      <c r="D31" s="5">
        <v>2</v>
      </c>
      <c r="E31" s="4" t="s">
        <v>12</v>
      </c>
      <c r="F31" s="6" t="str">
        <f>_xlfn.DISPIMG("ID_4CD51392C50F4FF8A622AA3E42B16165",1)</f>
        <v>=DISPIMG("ID_4CD51392C50F4FF8A622AA3E42B16165",1)</v>
      </c>
      <c r="G31" s="7"/>
    </row>
    <row r="32" ht="20" customHeight="1" spans="1:7">
      <c r="A32" s="4">
        <v>31</v>
      </c>
      <c r="B32" s="4" t="s">
        <v>73</v>
      </c>
      <c r="C32" s="4" t="s">
        <v>74</v>
      </c>
      <c r="D32" s="5">
        <v>5</v>
      </c>
      <c r="E32" s="4" t="s">
        <v>75</v>
      </c>
      <c r="F32" s="7"/>
      <c r="G32" s="7"/>
    </row>
    <row r="33" ht="20" customHeight="1" spans="1:7">
      <c r="A33" s="4">
        <v>32</v>
      </c>
      <c r="B33" s="4" t="s">
        <v>73</v>
      </c>
      <c r="C33" s="4" t="s">
        <v>76</v>
      </c>
      <c r="D33" s="5">
        <v>5</v>
      </c>
      <c r="E33" s="4" t="s">
        <v>75</v>
      </c>
      <c r="F33" s="7"/>
      <c r="G33" s="7"/>
    </row>
    <row r="34" ht="20" customHeight="1" spans="1:7">
      <c r="A34" s="4">
        <v>33</v>
      </c>
      <c r="B34" s="4" t="s">
        <v>77</v>
      </c>
      <c r="C34" s="4" t="s">
        <v>78</v>
      </c>
      <c r="D34" s="5">
        <v>10</v>
      </c>
      <c r="E34" s="4" t="s">
        <v>9</v>
      </c>
      <c r="F34" s="6" t="str">
        <f>_xlfn.DISPIMG("ID_1447219CBCD945F19CD754588AF42AB5",1)</f>
        <v>=DISPIMG("ID_1447219CBCD945F19CD754588AF42AB5",1)</v>
      </c>
      <c r="G34" s="7"/>
    </row>
    <row r="35" ht="20" customHeight="1" spans="1:7">
      <c r="A35" s="4">
        <v>34</v>
      </c>
      <c r="B35" s="4" t="s">
        <v>79</v>
      </c>
      <c r="C35" s="4" t="s">
        <v>80</v>
      </c>
      <c r="D35" s="5">
        <v>15</v>
      </c>
      <c r="E35" s="4" t="s">
        <v>12</v>
      </c>
      <c r="F35" s="6" t="str">
        <f>_xlfn.DISPIMG("ID_995875820AEE4B15888FFAA6FEB6CDAB",1)</f>
        <v>=DISPIMG("ID_995875820AEE4B15888FFAA6FEB6CDAB",1)</v>
      </c>
      <c r="G35" s="7"/>
    </row>
    <row r="36" ht="20" customHeight="1" spans="1:7">
      <c r="A36" s="4">
        <v>35</v>
      </c>
      <c r="B36" s="4" t="s">
        <v>81</v>
      </c>
      <c r="C36" s="4" t="s">
        <v>82</v>
      </c>
      <c r="D36" s="5">
        <v>2</v>
      </c>
      <c r="E36" s="4" t="s">
        <v>9</v>
      </c>
      <c r="F36" s="6" t="str">
        <f>_xlfn.DISPIMG("ID_DD9D197C281A4F8F9340817097EAA535",1)</f>
        <v>=DISPIMG("ID_DD9D197C281A4F8F9340817097EAA535",1)</v>
      </c>
      <c r="G36" s="7"/>
    </row>
    <row r="37" ht="20" customHeight="1" spans="1:7">
      <c r="A37" s="4">
        <v>36</v>
      </c>
      <c r="B37" s="4" t="s">
        <v>83</v>
      </c>
      <c r="C37" s="4" t="s">
        <v>84</v>
      </c>
      <c r="D37" s="5">
        <v>2</v>
      </c>
      <c r="E37" s="4" t="s">
        <v>9</v>
      </c>
      <c r="F37" s="6" t="str">
        <f>_xlfn.DISPIMG("ID_52D87EF24EFD41948D25408EA1BAC12A",1)</f>
        <v>=DISPIMG("ID_52D87EF24EFD41948D25408EA1BAC12A",1)</v>
      </c>
      <c r="G37" s="7"/>
    </row>
    <row r="38" ht="20" customHeight="1" spans="1:7">
      <c r="A38" s="4">
        <v>37</v>
      </c>
      <c r="B38" s="4" t="s">
        <v>85</v>
      </c>
      <c r="C38" s="4" t="s">
        <v>86</v>
      </c>
      <c r="D38" s="5">
        <v>10</v>
      </c>
      <c r="E38" s="4" t="s">
        <v>12</v>
      </c>
      <c r="F38" s="6" t="str">
        <f>_xlfn.DISPIMG("ID_0A7FC2E705604EBCB7D92E1F68848429",1)</f>
        <v>=DISPIMG("ID_0A7FC2E705604EBCB7D92E1F68848429",1)</v>
      </c>
      <c r="G38" s="7"/>
    </row>
    <row r="39" ht="20" customHeight="1" spans="1:7">
      <c r="A39" s="4">
        <v>38</v>
      </c>
      <c r="B39" s="4" t="s">
        <v>87</v>
      </c>
      <c r="C39" s="4" t="s">
        <v>88</v>
      </c>
      <c r="D39" s="5">
        <v>10</v>
      </c>
      <c r="E39" s="4" t="s">
        <v>12</v>
      </c>
      <c r="F39" s="6" t="str">
        <f>_xlfn.DISPIMG("ID_BB5D18267E04420F87234A1D752B69AC",1)</f>
        <v>=DISPIMG("ID_BB5D18267E04420F87234A1D752B69AC",1)</v>
      </c>
      <c r="G39" s="7"/>
    </row>
    <row r="40" ht="20" customHeight="1" spans="1:7">
      <c r="A40" s="4">
        <v>39</v>
      </c>
      <c r="B40" s="4" t="s">
        <v>89</v>
      </c>
      <c r="C40" s="4" t="s">
        <v>90</v>
      </c>
      <c r="D40" s="5">
        <v>1</v>
      </c>
      <c r="E40" s="4" t="s">
        <v>9</v>
      </c>
      <c r="F40" s="7"/>
      <c r="G40" s="7"/>
    </row>
    <row r="41" ht="20" customHeight="1" spans="1:7">
      <c r="A41" s="4">
        <v>40</v>
      </c>
      <c r="B41" s="4" t="s">
        <v>91</v>
      </c>
      <c r="C41" s="4" t="s">
        <v>92</v>
      </c>
      <c r="D41" s="5">
        <v>1</v>
      </c>
      <c r="E41" s="4" t="s">
        <v>93</v>
      </c>
      <c r="F41" s="7"/>
      <c r="G41" s="7"/>
    </row>
    <row r="42" ht="20" customHeight="1" spans="1:7">
      <c r="A42" s="4">
        <v>41</v>
      </c>
      <c r="B42" s="4" t="s">
        <v>94</v>
      </c>
      <c r="C42" s="4" t="s">
        <v>95</v>
      </c>
      <c r="D42" s="5">
        <v>2</v>
      </c>
      <c r="E42" s="4" t="s">
        <v>19</v>
      </c>
      <c r="F42" s="7"/>
      <c r="G42" s="7"/>
    </row>
    <row r="43" ht="20" customHeight="1" spans="1:7">
      <c r="A43" s="4">
        <v>42</v>
      </c>
      <c r="B43" s="4" t="s">
        <v>96</v>
      </c>
      <c r="C43" s="4" t="s">
        <v>97</v>
      </c>
      <c r="D43" s="5">
        <v>5</v>
      </c>
      <c r="E43" s="4" t="s">
        <v>50</v>
      </c>
      <c r="F43" s="7"/>
      <c r="G43" s="7"/>
    </row>
    <row r="44" ht="20" customHeight="1" spans="1:7">
      <c r="A44" s="4">
        <v>43</v>
      </c>
      <c r="B44" s="4" t="s">
        <v>98</v>
      </c>
      <c r="C44" s="4" t="s">
        <v>99</v>
      </c>
      <c r="D44" s="5">
        <v>5</v>
      </c>
      <c r="E44" s="4" t="s">
        <v>50</v>
      </c>
      <c r="F44" s="7" t="str">
        <f>_xlfn.DISPIMG("ID_7931CEB4F1384060A37F44D359B64641",1)</f>
        <v>=DISPIMG("ID_7931CEB4F1384060A37F44D359B64641",1)</v>
      </c>
      <c r="G44" s="7"/>
    </row>
    <row r="45" ht="20" customHeight="1" spans="1:7">
      <c r="A45" s="4">
        <v>44</v>
      </c>
      <c r="B45" s="4" t="s">
        <v>100</v>
      </c>
      <c r="C45" s="4" t="s">
        <v>101</v>
      </c>
      <c r="D45" s="5">
        <v>4</v>
      </c>
      <c r="E45" s="4" t="s">
        <v>75</v>
      </c>
      <c r="F45" s="7"/>
      <c r="G45" s="7"/>
    </row>
    <row r="46" ht="20" customHeight="1" spans="1:7">
      <c r="A46" s="4">
        <v>45</v>
      </c>
      <c r="B46" s="4" t="s">
        <v>102</v>
      </c>
      <c r="C46" s="4" t="s">
        <v>103</v>
      </c>
      <c r="D46" s="5">
        <v>2</v>
      </c>
      <c r="E46" s="4" t="s">
        <v>75</v>
      </c>
      <c r="F46" s="7"/>
      <c r="G46" s="7"/>
    </row>
    <row r="47" s="2" customFormat="1" ht="20" customHeight="1" spans="1:7">
      <c r="A47" s="8">
        <v>46</v>
      </c>
      <c r="B47" s="8" t="s">
        <v>104</v>
      </c>
      <c r="C47" s="8" t="s">
        <v>105</v>
      </c>
      <c r="D47" s="9">
        <v>6</v>
      </c>
      <c r="E47" s="8" t="s">
        <v>12</v>
      </c>
      <c r="F47" s="12"/>
      <c r="G47" s="12"/>
    </row>
    <row r="48" s="2" customFormat="1" ht="20" customHeight="1" spans="1:7">
      <c r="A48" s="8">
        <v>47</v>
      </c>
      <c r="B48" s="8" t="s">
        <v>106</v>
      </c>
      <c r="C48" s="8" t="s">
        <v>105</v>
      </c>
      <c r="D48" s="9">
        <v>4</v>
      </c>
      <c r="E48" s="8" t="s">
        <v>12</v>
      </c>
      <c r="F48" s="12"/>
      <c r="G48" s="12"/>
    </row>
    <row r="49" s="2" customFormat="1" ht="20" customHeight="1" spans="1:7">
      <c r="A49" s="8">
        <v>48</v>
      </c>
      <c r="B49" s="8" t="s">
        <v>107</v>
      </c>
      <c r="C49" s="8" t="s">
        <v>108</v>
      </c>
      <c r="D49" s="9">
        <v>5</v>
      </c>
      <c r="E49" s="8" t="s">
        <v>12</v>
      </c>
      <c r="F49" s="12" t="str">
        <f>_xlfn.DISPIMG("ID_4FEA435C78D84629896AB043E48C80D6",1)</f>
        <v>=DISPIMG("ID_4FEA435C78D84629896AB043E48C80D6",1)</v>
      </c>
      <c r="G49" s="12"/>
    </row>
    <row r="50" s="2" customFormat="1" ht="20" customHeight="1" spans="1:7">
      <c r="A50" s="8">
        <v>49</v>
      </c>
      <c r="B50" s="8" t="s">
        <v>109</v>
      </c>
      <c r="C50" s="8" t="s">
        <v>110</v>
      </c>
      <c r="D50" s="9">
        <v>100</v>
      </c>
      <c r="E50" s="8" t="s">
        <v>12</v>
      </c>
      <c r="F50" s="12" t="str">
        <f>_xlfn.DISPIMG("ID_3483F35589284CBFA5FB2493777F30AC",1)</f>
        <v>=DISPIMG("ID_3483F35589284CBFA5FB2493777F30AC",1)</v>
      </c>
      <c r="G50" s="12"/>
    </row>
    <row r="51" s="2" customFormat="1" ht="20" customHeight="1" spans="1:7">
      <c r="A51" s="8">
        <v>50</v>
      </c>
      <c r="B51" s="8" t="s">
        <v>111</v>
      </c>
      <c r="C51" s="8" t="s">
        <v>112</v>
      </c>
      <c r="D51" s="9">
        <v>40</v>
      </c>
      <c r="E51" s="8" t="s">
        <v>12</v>
      </c>
      <c r="F51" s="12" t="str">
        <f>_xlfn.DISPIMG("ID_24C24E05B6AA4D68BCE003D0959E5B38",1)</f>
        <v>=DISPIMG("ID_24C24E05B6AA4D68BCE003D0959E5B38",1)</v>
      </c>
      <c r="G51" s="12"/>
    </row>
    <row r="52" s="2" customFormat="1" ht="20" customHeight="1" spans="1:7">
      <c r="A52" s="8">
        <v>51</v>
      </c>
      <c r="B52" s="8" t="s">
        <v>113</v>
      </c>
      <c r="C52" s="8" t="s">
        <v>114</v>
      </c>
      <c r="D52" s="9">
        <v>100</v>
      </c>
      <c r="E52" s="8" t="s">
        <v>12</v>
      </c>
      <c r="F52" s="12" t="str">
        <f>_xlfn.DISPIMG("ID_874AD50B43FF43FCB5C055D0EEB6D8E4",1)</f>
        <v>=DISPIMG("ID_874AD50B43FF43FCB5C055D0EEB6D8E4",1)</v>
      </c>
      <c r="G52" s="12"/>
    </row>
    <row r="53" s="2" customFormat="1" ht="20" customHeight="1" spans="1:7">
      <c r="A53" s="8">
        <v>52</v>
      </c>
      <c r="B53" s="8" t="s">
        <v>115</v>
      </c>
      <c r="C53" s="8" t="s">
        <v>116</v>
      </c>
      <c r="D53" s="9">
        <v>100</v>
      </c>
      <c r="E53" s="8" t="s">
        <v>12</v>
      </c>
      <c r="F53" s="12" t="str">
        <f>_xlfn.DISPIMG("ID_DC19E2999CA54981869F12582F9C6135",1)</f>
        <v>=DISPIMG("ID_DC19E2999CA54981869F12582F9C6135",1)</v>
      </c>
      <c r="G53" s="12"/>
    </row>
    <row r="54" s="2" customFormat="1" ht="20" customHeight="1" spans="1:7">
      <c r="A54" s="8">
        <v>53</v>
      </c>
      <c r="B54" s="8" t="s">
        <v>117</v>
      </c>
      <c r="C54" s="8" t="s">
        <v>118</v>
      </c>
      <c r="D54" s="9">
        <v>10</v>
      </c>
      <c r="E54" s="8" t="s">
        <v>12</v>
      </c>
      <c r="F54" s="12" t="str">
        <f>_xlfn.DISPIMG("ID_E397CEFB834340B2B2E0EB9FA5E9736B",1)</f>
        <v>=DISPIMG("ID_E397CEFB834340B2B2E0EB9FA5E9736B",1)</v>
      </c>
      <c r="G54" s="12"/>
    </row>
    <row r="55" customFormat="1" ht="20" customHeight="1" spans="1:7">
      <c r="A55" s="4"/>
      <c r="B55" s="4"/>
      <c r="C55" s="4"/>
      <c r="D55" s="5"/>
      <c r="E55" s="4"/>
      <c r="F55" s="7"/>
      <c r="G55" s="7"/>
    </row>
  </sheetData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:customData xmlns="http://www.wps.cn/officeDocument/2013/wpsCustomData" xmlns:s="http://www.wps.cn/officeDocument/2013/wpsCustomData">
  <extobjs>
    <extobj name="F35B0BEE-F18A-47BB-8FCB-E00DA2F2635D-1">
      <extobjdata type="F35B0BEE-F18A-47BB-8FCB-E00DA2F2635D" data="ewoJIkRlc2lnbklkIiA6ICIzZTA1MTg4Ny1iOTM0LTRkZjItOGI4MS1jNmQwNjdiYTk0YTIiCn0K"/>
    </extobj>
    <extobj name="F35B0BEE-F18A-47BB-8FCB-E00DA2F2635D-2">
      <extobjdata type="F35B0BEE-F18A-47BB-8FCB-E00DA2F2635D" data="ewoJIkRlc2lnbklkIiA6ICI3YWU1OWYzNC0xODU0LTQ4NjgtOGU2NS1mMzc1YmQzMzRkZjIiCn0K"/>
    </extobj>
  </extobjs>
</s:customData>
</file>

<file path=customXml/itemProps1.xml><?xml version="1.0" encoding="utf-8"?>
<ds:datastoreItem xmlns:ds="http://schemas.openxmlformats.org/officeDocument/2006/customXml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DeCheng</cp:lastModifiedBy>
  <dcterms:created xsi:type="dcterms:W3CDTF">2025-05-13T03:44:00Z</dcterms:created>
  <dcterms:modified xsi:type="dcterms:W3CDTF">2025-05-19T00:15:09Z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F92D5101AF29495DA0A0DBB2AE1DE749_13</vt:lpwstr>
  </property>
  <property fmtid="{D5CDD505-2E9C-101B-9397-08002B2CF9AE}" pid="3" name="KSOProductBuildVer">
    <vt:lpwstr>2052-12.1.0.19770</vt:lpwstr>
  </property>
</Properties>
</file>