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20" windowHeight="5700"/>
  </bookViews>
  <sheets>
    <sheet name="OA1" sheetId="3" r:id="rId1"/>
    <sheet name="OA2" sheetId="4" r:id="rId2"/>
  </sheets>
  <calcPr calcId="144525"/>
</workbook>
</file>

<file path=xl/sharedStrings.xml><?xml version="1.0" encoding="utf-8"?>
<sst xmlns="http://schemas.openxmlformats.org/spreadsheetml/2006/main" count="148" uniqueCount="80">
  <si>
    <t>采购需求表</t>
  </si>
  <si>
    <t>一、 供应商资质要求（对供应商资质如有特殊要求的应列明） 
1.具有独立承担民事责任的能力。 
2.具有履行合同所必需的设备和专业技术能力。 
3.对在“信用中国”网站(www.creditchina.gov.cn)、中国政府采购网(www.ccgp.gov.cn)等渠道列入失信被执行人、重大税收违法案件当事人名单、政府采购严重违法失信行为记录名单及其他不符合《中华人民共和国政府采购法》第二十二条规定条件的供应商，不得参与政府采购活动； 
4.本项目不接受联合体竞标。
5.本项目不接受未购买本采购文件的供应商竞标。</t>
  </si>
  <si>
    <t>二、项目要求及技术需求</t>
  </si>
  <si>
    <t>序号</t>
  </si>
  <si>
    <t>采购分类
（如有）</t>
  </si>
  <si>
    <t>品目名称</t>
  </si>
  <si>
    <t>品目编码</t>
  </si>
  <si>
    <t>配置要求、技术参数、服务要求</t>
  </si>
  <si>
    <t>计量单位</t>
  </si>
  <si>
    <t>单价（元）</t>
  </si>
  <si>
    <t>数量</t>
  </si>
  <si>
    <t>小计（元）</t>
  </si>
  <si>
    <t>组织形式</t>
  </si>
  <si>
    <t>采购C</t>
  </si>
  <si>
    <t>物联网基础
控制实训箱</t>
  </si>
  <si>
    <t>A021199</t>
  </si>
  <si>
    <t>品牌：优锘
型号：定制
全模块化，集成ZigBee、BLE、Wi-Fi、LoRa、NB-IoT、LTE全面的物联网通信架构，提供物联网云平台、异构网络融合、AI边缘智能等企业级物联网应用开发场景。</t>
  </si>
  <si>
    <t>套</t>
  </si>
  <si>
    <t>学校采购</t>
  </si>
  <si>
    <t>大数据机架装置机柜</t>
  </si>
  <si>
    <t>A02010701</t>
  </si>
  <si>
    <t xml:space="preserve">品牌：图腾
型号：G36042
用于存放大数据管理、调度、计算、云接入等设备；
1.尺寸：宽度600mm，深度900mm；高度42U；
</t>
  </si>
  <si>
    <t>台</t>
  </si>
  <si>
    <t>24口交换机</t>
  </si>
  <si>
    <t>A02010202</t>
  </si>
  <si>
    <t>品牌：华三
型号：LS-5120V3-28P-SI
1、千兆以太网交换机；
2、应用层级：二层；
3、24个10/100/1000Base-T端口，4个1000Ba
4、速率：10/100/1000Mbps；
5、带宽：336Mpps/3.36Tbps
6、包转发率：96/108Mpps</t>
  </si>
  <si>
    <t>48口交换机</t>
  </si>
  <si>
    <t>品牌：华三
型号：LS-5120V3-52P-SI 
1、千兆以太网交换机；
2、应用层级：二层；
3、48个10/100/1000Base-T自适应以太网端口
4、传输速率：10/100/1000/10000Mbps；
5、背板带宽：336Gbps
6、包转发率：126Mbps/144Mbps</t>
  </si>
  <si>
    <t>课堂智慧音频扩声系统</t>
  </si>
  <si>
    <t>A020912</t>
  </si>
  <si>
    <t>品牌：东玛克
型号：G6000、DM-907、SP590
一、主机：音频处理器和数字功率放大器一体式设计,高度1U，纯嵌入式设计。
二、吊麦：输出阻抗：250Ω±30%；灵敏度：-35dB；抗手机、电磁、高频干扰；
三、音箱：全音域三路音箱（三分频）</t>
  </si>
  <si>
    <t>综合布线</t>
  </si>
  <si>
    <t>C0202</t>
  </si>
  <si>
    <t>定制
电脑工位安装人工实施费用, 包括：电脑网络布线及电源线布置、空调安装、投影安装、音响系统安装等综合布线；以及各类线材、辅材。</t>
  </si>
  <si>
    <t>项</t>
  </si>
  <si>
    <t>采购建议</t>
  </si>
  <si>
    <t>采购分类</t>
  </si>
  <si>
    <t>预算金额（万元）</t>
  </si>
  <si>
    <t>采购方式</t>
  </si>
  <si>
    <t>反向竞价</t>
  </si>
  <si>
    <t>政府集中采购</t>
  </si>
  <si>
    <t>总计</t>
  </si>
  <si>
    <t>三、商务要求</t>
  </si>
  <si>
    <t>交付时间及地点</t>
  </si>
  <si>
    <t>采购合同签订后，30个日历日完成建设并交付；交货地点：广西南宁市采购人指定地点。</t>
  </si>
  <si>
    <t>验收方法</t>
  </si>
  <si>
    <t xml:space="preserve">1.要求对全部设备、产品、型号、规格、数量、外型、外观、包装及资料、文件（如装箱单、保修单、随箱介质等）的验收。 
2.按本表的项目要求及技术需求进行验收。 </t>
  </si>
  <si>
    <t>付款方式</t>
  </si>
  <si>
    <t>所有产品交付完毕并经采购人整体验收合格后5个工作日内支付合同金额的100%。</t>
  </si>
  <si>
    <t>售后服务及保障要求（如有）</t>
  </si>
  <si>
    <t>1.按国家有关规定实行产品“三包”；
2.负责免费送货上门；
3.免费提供现场技术培训，保证使用人员正常操作设备的各种功能，终身提供免费技术支持；中标人须在招标人指定地点提供项目所需相关培训。
4.质保期内免费上门维护；中标人须提供7× 24 小时技术支持电话服务，并提供售后服务承诺书。中标人须提供针对本项目有效的干系人列表。
5.出现故障4 小时内做出响应，24 小时内到场维修。一般问题应在48 小时内解决，重大问题或其它无法迅速解决的问题应在一周内解决；
6.设备自带软件的在免费保修期内免费升级； 
7. 为保证售后服务质量，供货时，中标人须提供电脑整机、智慧黑板、课堂智慧音频扩声系统、服务器、超融合大数据一体机、软件产品的原厂售后服务承诺函原件。
8. 其余按投标人承诺进行。</t>
  </si>
  <si>
    <t>质保期（如有）</t>
  </si>
  <si>
    <t>按国家有关产品“三包”规定执行“三包”，自货物验收合格之日起计算，产品质保期1年。若厂家免费质保期超过此年限的，合同履行过程中按厂家规定执行。</t>
  </si>
  <si>
    <t>现场勘查要求（如有）</t>
  </si>
  <si>
    <t>其他要求（如有）</t>
  </si>
  <si>
    <t xml:space="preserve">说明：
1. 政府集中采购的品目编码按政府集中采购目录（附件1）类别填写，政府分散采购和自行采购的品目编码按财库（2013）189号财政部《关于印发&lt;政府采购品目分类目录&gt;的通知》附件1填写。
2.表格行数根据实际需要增减，不留空行。
3.采购标的分为货物、服务、工程三大类，一个采购需求表中可允许有货物类和服务类的少量混合，工程类必须单独填报采购需求表。
</t>
  </si>
  <si>
    <t>采购A</t>
  </si>
  <si>
    <t>空调</t>
  </si>
  <si>
    <t>A0206180203</t>
  </si>
  <si>
    <t>5匹立柜空调，能效等级：二级</t>
  </si>
  <si>
    <t>采购B</t>
  </si>
  <si>
    <t>智慧黑板</t>
  </si>
  <si>
    <t>A020208</t>
  </si>
  <si>
    <t>一、智慧黑板：要求采用一体化设计，无明显拼接痕迹，外观简洁。中间液晶屏尺寸≥86英寸。黑板支持无尘粉笔，普通粉笔，环保水笔等多种媒介书写。
二、智慧黑板白板软件教学软件
三、传屏软件
支持移动端无线连接到智慧黑板。
四、OPS插拔式电脑：I5十代处理器，内存8G，硬盘128G-SSD。</t>
  </si>
  <si>
    <t>教学实训桌</t>
  </si>
  <si>
    <t>A06</t>
  </si>
  <si>
    <t>1800直径*1580宽*750高mm，桌子台面为2.5厘米厚，其它为1.5厘米厚三聚氰氨高密度板全自动机器PVC豪华封边，配件采用优质五金配件。</t>
  </si>
  <si>
    <t>张</t>
  </si>
  <si>
    <t>实训椅</t>
  </si>
  <si>
    <t>课椅的金属管件采用公称尺寸不小于20mm×40mm的椭圆管或矩形管，管壁公称厚度均不得小于1mm，管材采用高频焊接而成。</t>
  </si>
  <si>
    <t>个</t>
  </si>
  <si>
    <t>教师讲桌及椅子</t>
  </si>
  <si>
    <t>1、教师讲桌：规格：1400*600*750（830）mm，台面为2.5厘米厚，其它全部为1.5厘米厚三聚氰氨高密度板全自动机器PVC豪华封边。
2、教师椅：座垫采用高密度定型海绵，网布，软硬适度，扶手为pu塑料。</t>
  </si>
  <si>
    <t>其他续</t>
  </si>
  <si>
    <t>实验平台系统等34项</t>
  </si>
  <si>
    <r>
      <rPr>
        <sz val="11"/>
        <color theme="1"/>
        <rFont val="方正仿宋简体"/>
        <charset val="134"/>
      </rPr>
      <t>（见OA流水号</t>
    </r>
    <r>
      <rPr>
        <b/>
        <sz val="11"/>
        <color rgb="FFFF0000"/>
        <rFont val="方正仿宋简体"/>
        <charset val="134"/>
      </rPr>
      <t>No. 80098</t>
    </r>
    <r>
      <rPr>
        <sz val="11"/>
        <color theme="1"/>
        <rFont val="方正仿宋简体"/>
        <charset val="134"/>
      </rPr>
      <t>）</t>
    </r>
  </si>
  <si>
    <t>批</t>
  </si>
  <si>
    <t>网上超市</t>
  </si>
  <si>
    <t>1.按国家有关规定实行产品“三包”；
2.负责免费送货上门；
3.免费提供现场技术培训，保证使用人员正常操作设备的各种功能，终身提供免费技术支持；
4.质保期内免费上门维护；中标人须提供7× 24 小时技术支持电话服务，并提供售后服务承诺书。
5.出现故障4 小时内做出响应，24 小时内到场维修。一般问题应在48 小时内解决，重大问题或其它无法迅速解决的问题应在一周内解决；
6. 其余按投标人承诺进行。</t>
  </si>
  <si>
    <t>按国家有关产品“三包”规定执行“三包”，自货物验收合格之日起计算，产品质保期最短不少于1 年。若厂家免费质保期超过此年限的，合同履行过程中按厂家规定执行。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</si>
</sst>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\.0000"/>
  </numFmts>
  <fonts count="3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方正楷体简体"/>
      <charset val="134"/>
    </font>
    <font>
      <sz val="11"/>
      <color theme="1"/>
      <name val="方正仿宋简体"/>
      <charset val="134"/>
    </font>
    <font>
      <sz val="10"/>
      <color rgb="FF000000"/>
      <name val="宋体"/>
      <charset val="134"/>
    </font>
    <font>
      <sz val="11"/>
      <name val="方正仿宋简体"/>
      <charset val="134"/>
    </font>
    <font>
      <sz val="11"/>
      <color rgb="FF000000"/>
      <name val="方正仿宋简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0000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33" applyNumberFormat="0" applyAlignment="0" applyProtection="0">
      <alignment vertical="center"/>
    </xf>
    <xf numFmtId="0" fontId="23" fillId="11" borderId="29" applyNumberFormat="0" applyAlignment="0" applyProtection="0">
      <alignment vertical="center"/>
    </xf>
    <xf numFmtId="0" fontId="24" fillId="12" borderId="3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176" fontId="6" fillId="0" borderId="6" xfId="0" applyNumberFormat="1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176" fontId="6" fillId="0" borderId="17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24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6"/>
  <sheetViews>
    <sheetView tabSelected="1" topLeftCell="A4" workbookViewId="0">
      <selection activeCell="E10" sqref="E10"/>
    </sheetView>
  </sheetViews>
  <sheetFormatPr defaultColWidth="9" defaultRowHeight="14.4"/>
  <cols>
    <col min="1" max="1" width="7.87962962962963" style="2" customWidth="1"/>
    <col min="2" max="2" width="11.75" style="2" customWidth="1"/>
    <col min="3" max="3" width="20.6296296296296" style="2" customWidth="1"/>
    <col min="4" max="4" width="12.3796296296296" style="1" customWidth="1"/>
    <col min="5" max="5" width="35.1296296296296" style="1" customWidth="1"/>
    <col min="6" max="6" width="9" style="2"/>
    <col min="7" max="7" width="10.8796296296296" style="2" customWidth="1"/>
    <col min="8" max="8" width="11.75" style="2" customWidth="1"/>
    <col min="9" max="9" width="17.1296296296296" style="1" customWidth="1"/>
    <col min="10" max="10" width="14.8796296296296" style="1" customWidth="1"/>
    <col min="11" max="16383" width="9" style="1"/>
    <col min="16384" max="16384" width="9" style="3"/>
  </cols>
  <sheetData>
    <row r="1" s="1" customFormat="1" ht="21.1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1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43"/>
    </row>
    <row r="3" s="1" customFormat="1" ht="21" customHeight="1" spans="1:10">
      <c r="A3" s="7" t="s">
        <v>2</v>
      </c>
      <c r="B3" s="8"/>
      <c r="C3" s="8"/>
      <c r="D3" s="8"/>
      <c r="E3" s="8"/>
      <c r="F3" s="8"/>
      <c r="G3" s="8"/>
      <c r="H3" s="8"/>
      <c r="I3" s="8"/>
      <c r="J3" s="44"/>
    </row>
    <row r="4" s="1" customFormat="1" ht="30" customHeight="1" spans="1:10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45" t="s">
        <v>12</v>
      </c>
    </row>
    <row r="5" s="1" customFormat="1" ht="23" customHeight="1" spans="1:10">
      <c r="A5" s="11">
        <v>29</v>
      </c>
      <c r="B5" s="12" t="s">
        <v>13</v>
      </c>
      <c r="C5" s="57" t="s">
        <v>14</v>
      </c>
      <c r="D5" s="58" t="s">
        <v>15</v>
      </c>
      <c r="E5" s="59" t="s">
        <v>16</v>
      </c>
      <c r="F5" s="60" t="s">
        <v>17</v>
      </c>
      <c r="G5" s="60">
        <v>55200</v>
      </c>
      <c r="H5" s="60">
        <v>1</v>
      </c>
      <c r="I5" s="46">
        <f t="shared" ref="I5:I15" si="0">IF(H5*G5=0,"",H5*G5)</f>
        <v>55200</v>
      </c>
      <c r="J5" s="47" t="s">
        <v>18</v>
      </c>
    </row>
    <row r="6" s="1" customFormat="1" ht="23" customHeight="1" spans="1:10">
      <c r="A6" s="11">
        <v>30</v>
      </c>
      <c r="B6" s="12" t="s">
        <v>13</v>
      </c>
      <c r="C6" s="57" t="s">
        <v>19</v>
      </c>
      <c r="D6" s="58" t="s">
        <v>20</v>
      </c>
      <c r="E6" s="59" t="s">
        <v>21</v>
      </c>
      <c r="F6" s="60" t="s">
        <v>22</v>
      </c>
      <c r="G6" s="60">
        <v>4000</v>
      </c>
      <c r="H6" s="60">
        <v>1</v>
      </c>
      <c r="I6" s="46">
        <f t="shared" si="0"/>
        <v>4000</v>
      </c>
      <c r="J6" s="47" t="s">
        <v>18</v>
      </c>
    </row>
    <row r="7" s="1" customFormat="1" ht="23" customHeight="1" spans="1:10">
      <c r="A7" s="11">
        <v>31</v>
      </c>
      <c r="B7" s="12" t="s">
        <v>13</v>
      </c>
      <c r="C7" s="13" t="s">
        <v>23</v>
      </c>
      <c r="D7" s="58" t="s">
        <v>24</v>
      </c>
      <c r="E7" s="59" t="s">
        <v>25</v>
      </c>
      <c r="F7" s="16" t="s">
        <v>22</v>
      </c>
      <c r="G7" s="16">
        <v>3000</v>
      </c>
      <c r="H7" s="16">
        <v>2</v>
      </c>
      <c r="I7" s="46">
        <f t="shared" si="0"/>
        <v>6000</v>
      </c>
      <c r="J7" s="47" t="s">
        <v>18</v>
      </c>
    </row>
    <row r="8" s="1" customFormat="1" ht="23" customHeight="1" spans="1:10">
      <c r="A8" s="11">
        <v>32</v>
      </c>
      <c r="B8" s="12" t="s">
        <v>13</v>
      </c>
      <c r="C8" s="13" t="s">
        <v>26</v>
      </c>
      <c r="D8" s="58" t="s">
        <v>24</v>
      </c>
      <c r="E8" s="59" t="s">
        <v>27</v>
      </c>
      <c r="F8" s="16" t="s">
        <v>22</v>
      </c>
      <c r="G8" s="16">
        <v>4000</v>
      </c>
      <c r="H8" s="16">
        <v>1</v>
      </c>
      <c r="I8" s="46">
        <f t="shared" si="0"/>
        <v>4000</v>
      </c>
      <c r="J8" s="47" t="s">
        <v>18</v>
      </c>
    </row>
    <row r="9" s="1" customFormat="1" ht="23" customHeight="1" spans="1:10">
      <c r="A9" s="11">
        <v>33</v>
      </c>
      <c r="B9" s="12" t="s">
        <v>13</v>
      </c>
      <c r="C9" s="13" t="s">
        <v>28</v>
      </c>
      <c r="D9" s="58" t="s">
        <v>29</v>
      </c>
      <c r="E9" s="59" t="s">
        <v>30</v>
      </c>
      <c r="F9" s="16" t="s">
        <v>17</v>
      </c>
      <c r="G9" s="16">
        <v>11000</v>
      </c>
      <c r="H9" s="16">
        <v>1</v>
      </c>
      <c r="I9" s="46">
        <f t="shared" si="0"/>
        <v>11000</v>
      </c>
      <c r="J9" s="47" t="s">
        <v>18</v>
      </c>
    </row>
    <row r="10" s="1" customFormat="1" ht="23" customHeight="1" spans="1:10">
      <c r="A10" s="11">
        <v>34</v>
      </c>
      <c r="B10" s="12" t="s">
        <v>13</v>
      </c>
      <c r="C10" s="13" t="s">
        <v>31</v>
      </c>
      <c r="D10" s="58" t="s">
        <v>32</v>
      </c>
      <c r="E10" s="59" t="s">
        <v>33</v>
      </c>
      <c r="F10" s="16" t="s">
        <v>34</v>
      </c>
      <c r="G10" s="16">
        <v>30000</v>
      </c>
      <c r="H10" s="16">
        <v>1</v>
      </c>
      <c r="I10" s="46">
        <f t="shared" si="0"/>
        <v>30000</v>
      </c>
      <c r="J10" s="47" t="s">
        <v>18</v>
      </c>
    </row>
    <row r="11" s="1" customFormat="1" ht="28.8" spans="1:10">
      <c r="A11" s="17" t="s">
        <v>35</v>
      </c>
      <c r="B11" s="18"/>
      <c r="C11" s="19" t="s">
        <v>36</v>
      </c>
      <c r="D11" s="20"/>
      <c r="E11" s="20"/>
      <c r="F11" s="20"/>
      <c r="G11" s="21"/>
      <c r="H11" s="22" t="s">
        <v>37</v>
      </c>
      <c r="I11" s="48" t="s">
        <v>12</v>
      </c>
      <c r="J11" s="49" t="s">
        <v>38</v>
      </c>
    </row>
    <row r="12" s="1" customFormat="1" spans="1:10">
      <c r="A12" s="9"/>
      <c r="B12" s="10"/>
      <c r="C12" s="23" t="str">
        <f>IF(SUMIFS(I:I,B:B,"采购A")=0,"","采购A")</f>
        <v/>
      </c>
      <c r="D12" s="24"/>
      <c r="E12" s="24"/>
      <c r="F12" s="24"/>
      <c r="G12" s="25"/>
      <c r="H12" s="26" t="str">
        <f>IF(SUMIFS(I:I,B:B,"采购A")=0,"",SUMIFS(I:I,B:B,"采购A"))</f>
        <v/>
      </c>
      <c r="I12" s="50" t="s">
        <v>18</v>
      </c>
      <c r="J12" s="45" t="s">
        <v>39</v>
      </c>
    </row>
    <row r="13" s="1" customFormat="1" spans="1:10">
      <c r="A13" s="9"/>
      <c r="B13" s="10"/>
      <c r="C13" s="23" t="str">
        <f>IF(SUMIFS(I:I,B:B,"采购B")=0,"","采购B")</f>
        <v/>
      </c>
      <c r="D13" s="24"/>
      <c r="E13" s="24"/>
      <c r="F13" s="24"/>
      <c r="G13" s="25"/>
      <c r="H13" s="26" t="str">
        <f>IF(SUMIFS(I:I,B:B,"采购B")=0,"",SUMIFS(I:I,B:B,"采购B"))</f>
        <v/>
      </c>
      <c r="I13" s="50" t="s">
        <v>40</v>
      </c>
      <c r="J13" s="45" t="s">
        <v>39</v>
      </c>
    </row>
    <row r="14" s="1" customFormat="1" spans="1:10">
      <c r="A14" s="9"/>
      <c r="B14" s="10"/>
      <c r="C14" s="23" t="str">
        <f>IF(SUMIFS(I:I,B:B,"采购C")=0,"","采购C")</f>
        <v>采购C</v>
      </c>
      <c r="D14" s="24"/>
      <c r="E14" s="24"/>
      <c r="F14" s="24"/>
      <c r="G14" s="25"/>
      <c r="H14" s="26">
        <f>IF(SUMIFS(I:I,B:B,"采购C")=0,"",SUMIFS(I:I,B:B,"采购C"))</f>
        <v>110200</v>
      </c>
      <c r="I14" s="50" t="s">
        <v>18</v>
      </c>
      <c r="J14" s="45" t="s">
        <v>39</v>
      </c>
    </row>
    <row r="15" s="1" customFormat="1" spans="1:10">
      <c r="A15" s="9"/>
      <c r="B15" s="10"/>
      <c r="C15" s="23" t="str">
        <f>IF(SUMIFS(I:I,B:B,"采购D")=0,"","采购D")</f>
        <v/>
      </c>
      <c r="D15" s="24"/>
      <c r="E15" s="24"/>
      <c r="F15" s="24"/>
      <c r="G15" s="25"/>
      <c r="H15" s="26" t="str">
        <f>IF(SUMIFS(I:I,B:B,"采购D")=0,"",SUMIFS(I:I,B:B,"采购D"))</f>
        <v/>
      </c>
      <c r="I15" s="50"/>
      <c r="J15" s="45"/>
    </row>
    <row r="16" s="1" customFormat="1" ht="13.5" customHeight="1" spans="1:10">
      <c r="A16" s="9"/>
      <c r="B16" s="10"/>
      <c r="C16" s="23" t="str">
        <f>IF(SUMIFS(I:I,B:B,"采购E")=0,"","采购E")</f>
        <v/>
      </c>
      <c r="D16" s="24"/>
      <c r="E16" s="24"/>
      <c r="F16" s="24"/>
      <c r="G16" s="25"/>
      <c r="H16" s="26" t="str">
        <f>IF(SUMIFS(I:I,B:B,"采购E")=0,"",SUMIFS(I:I,B:B,"采购E"))</f>
        <v/>
      </c>
      <c r="I16" s="50"/>
      <c r="J16" s="45"/>
    </row>
    <row r="17" s="1" customFormat="1" ht="15.15" spans="1:10">
      <c r="A17" s="27"/>
      <c r="B17" s="28"/>
      <c r="C17" s="29" t="s">
        <v>41</v>
      </c>
      <c r="D17" s="30"/>
      <c r="E17" s="30"/>
      <c r="F17" s="30"/>
      <c r="G17" s="31"/>
      <c r="H17" s="32">
        <f ca="1">SUM(INDIRECT("I5:I"&amp;(COUNT(G:G)+5-1)))</f>
        <v>110200</v>
      </c>
      <c r="I17" s="51"/>
      <c r="J17" s="52"/>
    </row>
    <row r="18" s="1" customFormat="1" ht="16.5" customHeight="1" spans="1:10">
      <c r="A18" s="33" t="s">
        <v>42</v>
      </c>
      <c r="B18" s="34"/>
      <c r="C18" s="34"/>
      <c r="D18" s="34"/>
      <c r="E18" s="34"/>
      <c r="F18" s="34"/>
      <c r="G18" s="34"/>
      <c r="H18" s="34"/>
      <c r="I18" s="34"/>
      <c r="J18" s="53"/>
    </row>
    <row r="19" s="1" customFormat="1" ht="24" customHeight="1" spans="1:10">
      <c r="A19" s="35" t="s">
        <v>43</v>
      </c>
      <c r="B19" s="36"/>
      <c r="C19" s="37" t="s">
        <v>44</v>
      </c>
      <c r="D19" s="37"/>
      <c r="E19" s="37"/>
      <c r="F19" s="37"/>
      <c r="G19" s="37"/>
      <c r="H19" s="37"/>
      <c r="I19" s="37"/>
      <c r="J19" s="54"/>
    </row>
    <row r="20" s="1" customFormat="1" ht="32" customHeight="1" spans="1:10">
      <c r="A20" s="35" t="s">
        <v>45</v>
      </c>
      <c r="B20" s="36"/>
      <c r="C20" s="37" t="s">
        <v>46</v>
      </c>
      <c r="D20" s="37"/>
      <c r="E20" s="37"/>
      <c r="F20" s="37"/>
      <c r="G20" s="37"/>
      <c r="H20" s="37"/>
      <c r="I20" s="37"/>
      <c r="J20" s="54"/>
    </row>
    <row r="21" s="1" customFormat="1" ht="30" customHeight="1" spans="1:10">
      <c r="A21" s="35" t="s">
        <v>47</v>
      </c>
      <c r="B21" s="36"/>
      <c r="C21" s="37" t="s">
        <v>48</v>
      </c>
      <c r="D21" s="37"/>
      <c r="E21" s="37"/>
      <c r="F21" s="37"/>
      <c r="G21" s="37"/>
      <c r="H21" s="37"/>
      <c r="I21" s="37"/>
      <c r="J21" s="54"/>
    </row>
    <row r="22" s="1" customFormat="1" ht="140" customHeight="1" spans="1:10">
      <c r="A22" s="35" t="s">
        <v>49</v>
      </c>
      <c r="B22" s="36"/>
      <c r="C22" s="37" t="s">
        <v>50</v>
      </c>
      <c r="D22" s="37"/>
      <c r="E22" s="37"/>
      <c r="F22" s="37"/>
      <c r="G22" s="37"/>
      <c r="H22" s="37"/>
      <c r="I22" s="37"/>
      <c r="J22" s="54"/>
    </row>
    <row r="23" s="1" customFormat="1" spans="1:10">
      <c r="A23" s="35" t="s">
        <v>51</v>
      </c>
      <c r="B23" s="36"/>
      <c r="C23" s="37" t="s">
        <v>52</v>
      </c>
      <c r="D23" s="37"/>
      <c r="E23" s="37"/>
      <c r="F23" s="37"/>
      <c r="G23" s="37"/>
      <c r="H23" s="37"/>
      <c r="I23" s="37"/>
      <c r="J23" s="54"/>
    </row>
    <row r="24" s="1" customFormat="1" spans="1:10">
      <c r="A24" s="35" t="s">
        <v>53</v>
      </c>
      <c r="B24" s="36"/>
      <c r="C24" s="38"/>
      <c r="D24" s="38"/>
      <c r="E24" s="38"/>
      <c r="F24" s="38"/>
      <c r="G24" s="38"/>
      <c r="H24" s="38"/>
      <c r="I24" s="38"/>
      <c r="J24" s="55"/>
    </row>
    <row r="25" s="1" customFormat="1" ht="15.15" spans="1:10">
      <c r="A25" s="39" t="s">
        <v>54</v>
      </c>
      <c r="B25" s="40"/>
      <c r="C25" s="41"/>
      <c r="D25" s="41"/>
      <c r="E25" s="41"/>
      <c r="F25" s="41"/>
      <c r="G25" s="41"/>
      <c r="H25" s="41"/>
      <c r="I25" s="41"/>
      <c r="J25" s="56"/>
    </row>
    <row r="26" s="1" customFormat="1" ht="78.75" customHeight="1" spans="1:10">
      <c r="A26" s="42" t="s">
        <v>55</v>
      </c>
      <c r="B26" s="42"/>
      <c r="C26" s="42"/>
      <c r="D26" s="42"/>
      <c r="E26" s="42"/>
      <c r="F26" s="42"/>
      <c r="G26" s="42"/>
      <c r="H26" s="42"/>
      <c r="I26" s="42"/>
      <c r="J26" s="42"/>
    </row>
  </sheetData>
  <sortState ref="B5:J43">
    <sortCondition ref="B5:B43"/>
  </sortState>
  <mergeCells count="27">
    <mergeCell ref="A1:J1"/>
    <mergeCell ref="A2:J2"/>
    <mergeCell ref="A3:J3"/>
    <mergeCell ref="C11:G11"/>
    <mergeCell ref="C12:G12"/>
    <mergeCell ref="C13:G13"/>
    <mergeCell ref="C14:G14"/>
    <mergeCell ref="C15:G15"/>
    <mergeCell ref="C16:G16"/>
    <mergeCell ref="C17:G17"/>
    <mergeCell ref="A18:J18"/>
    <mergeCell ref="A19:B19"/>
    <mergeCell ref="C19:J19"/>
    <mergeCell ref="A20:B20"/>
    <mergeCell ref="C20:J20"/>
    <mergeCell ref="A21:B21"/>
    <mergeCell ref="C21:J21"/>
    <mergeCell ref="A22:B22"/>
    <mergeCell ref="C22:J22"/>
    <mergeCell ref="A23:B23"/>
    <mergeCell ref="C23:J23"/>
    <mergeCell ref="A24:B24"/>
    <mergeCell ref="C24:J24"/>
    <mergeCell ref="A25:B25"/>
    <mergeCell ref="C25:J25"/>
    <mergeCell ref="A26:J26"/>
    <mergeCell ref="A11:B17"/>
  </mergeCells>
  <dataValidations count="9">
    <dataValidation type="list" allowBlank="1" showInputMessage="1" showErrorMessage="1" sqref="I12:I17">
      <formula1>"政府集中采购,政府分散采购,学校采购,学校集中采购,部门自行采购"</formula1>
    </dataValidation>
    <dataValidation type="custom" allowBlank="1" showInputMessage="1" showErrorMessage="1" sqref="H16 H12:H15">
      <formula1>IF(#REF!*G13=0,"",#REF!*G13)</formula1>
    </dataValidation>
    <dataValidation type="custom" allowBlank="1" showInputMessage="1" showErrorMessage="1" sqref="H17">
      <formula1>IF(H18*G18=0,"",H18*G18)</formula1>
    </dataValidation>
    <dataValidation type="list" allowBlank="1" showInputMessage="1" showErrorMessage="1" sqref="B5:B10 B29:B1048576">
      <formula1>"采购A,采购B,采购C,采购D,采购E,其他续"</formula1>
    </dataValidation>
    <dataValidation type="custom" allowBlank="1" showInputMessage="1" showErrorMessage="1" sqref="I29:I1048535">
      <formula1>IF(H30*G30=0,"",H30*G30)</formula1>
    </dataValidation>
    <dataValidation type="custom" allowBlank="1" showInputMessage="1" showErrorMessage="1" sqref="I5:I10">
      <formula1>IF(H29*G29=0,"",H29*G29)</formula1>
    </dataValidation>
    <dataValidation type="list" allowBlank="1" showInputMessage="1" showErrorMessage="1" sqref="J5:J10 J29:J1048576">
      <formula1>"政府集中采购,政府分散采购,学校采购,学校集中采购,部门自行采购,其他采购"</formula1>
    </dataValidation>
    <dataValidation type="custom" allowBlank="1" showInputMessage="1" showErrorMessage="1" sqref="I1048536:I1048576">
      <formula1>IF(#REF!*#REF!=0,"",#REF!*#REF!)</formula1>
    </dataValidation>
    <dataValidation type="list" allowBlank="1" showInputMessage="1" showErrorMessage="1" sqref="J12:J17">
      <formula1>"公开招标,邀请招标,竞争性谈判,竞争性磋商,询价,公开遴选（委托代理）, 其他（委托代理）,单一来源采购,协议供货,定点服务（竞价采购）,定点服务（学校询价）,定点服务（部门询价）,网上超市,批量集中采购,在线询价,反向竞价,学校询价采购,学校单一来源采购,公开遴选（学校组织）,邀请报价采购, 其他（学校组织）,部门零星采购"</formula1>
    </dataValidation>
  </dataValidations>
  <pageMargins left="0.75" right="0.75" top="1" bottom="1" header="0.5" footer="0.5"/>
  <headerFooter/>
  <ignoredErrors>
    <ignoredError sqref="H12:H16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C17" sqref="C17:G17"/>
    </sheetView>
  </sheetViews>
  <sheetFormatPr defaultColWidth="9" defaultRowHeight="14.4"/>
  <cols>
    <col min="1" max="1" width="7.87962962962963" style="2" customWidth="1"/>
    <col min="2" max="2" width="11.75" style="2" customWidth="1"/>
    <col min="3" max="3" width="20.6296296296296" style="2" customWidth="1"/>
    <col min="4" max="4" width="12.3796296296296" style="1" customWidth="1"/>
    <col min="5" max="5" width="35.1296296296296" style="1" customWidth="1"/>
    <col min="6" max="6" width="9" style="2"/>
    <col min="7" max="7" width="10.8796296296296" style="2" customWidth="1"/>
    <col min="8" max="8" width="11.75" style="2" customWidth="1"/>
    <col min="9" max="9" width="17.1296296296296" style="1" customWidth="1"/>
    <col min="10" max="10" width="14.8796296296296" style="1" customWidth="1"/>
    <col min="11" max="16383" width="9" style="1"/>
    <col min="16384" max="16384" width="9" style="3"/>
  </cols>
  <sheetData>
    <row r="1" s="1" customFormat="1" ht="21.1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6.5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43"/>
    </row>
    <row r="3" s="1" customFormat="1" ht="21" customHeight="1" spans="1:10">
      <c r="A3" s="7" t="s">
        <v>2</v>
      </c>
      <c r="B3" s="8"/>
      <c r="C3" s="8"/>
      <c r="D3" s="8"/>
      <c r="E3" s="8"/>
      <c r="F3" s="8"/>
      <c r="G3" s="8"/>
      <c r="H3" s="8"/>
      <c r="I3" s="8"/>
      <c r="J3" s="44"/>
    </row>
    <row r="4" s="1" customFormat="1" ht="30" customHeight="1" spans="1:10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45" t="s">
        <v>12</v>
      </c>
    </row>
    <row r="5" s="1" customFormat="1" ht="31" customHeight="1" spans="1:10">
      <c r="A5" s="11">
        <v>1</v>
      </c>
      <c r="B5" s="12" t="s">
        <v>56</v>
      </c>
      <c r="C5" s="13" t="s">
        <v>57</v>
      </c>
      <c r="D5" s="14" t="s">
        <v>58</v>
      </c>
      <c r="E5" s="15" t="s">
        <v>59</v>
      </c>
      <c r="F5" s="16" t="s">
        <v>22</v>
      </c>
      <c r="G5" s="16">
        <v>10000</v>
      </c>
      <c r="H5" s="16">
        <v>2</v>
      </c>
      <c r="I5" s="46">
        <f t="shared" ref="I5:I10" si="0">IF(H5*G5=0,"",H5*G5)</f>
        <v>20000</v>
      </c>
      <c r="J5" s="47" t="s">
        <v>40</v>
      </c>
    </row>
    <row r="6" s="1" customFormat="1" ht="33" customHeight="1" spans="1:10">
      <c r="A6" s="11">
        <v>2</v>
      </c>
      <c r="B6" s="12" t="s">
        <v>60</v>
      </c>
      <c r="C6" s="13" t="s">
        <v>61</v>
      </c>
      <c r="D6" s="14" t="s">
        <v>62</v>
      </c>
      <c r="E6" s="15" t="s">
        <v>63</v>
      </c>
      <c r="F6" s="16" t="s">
        <v>17</v>
      </c>
      <c r="G6" s="16">
        <v>45000</v>
      </c>
      <c r="H6" s="16">
        <v>1</v>
      </c>
      <c r="I6" s="46">
        <f t="shared" si="0"/>
        <v>45000</v>
      </c>
      <c r="J6" s="47" t="s">
        <v>40</v>
      </c>
    </row>
    <row r="7" s="1" customFormat="1" ht="33" customHeight="1" spans="1:10">
      <c r="A7" s="11">
        <v>3</v>
      </c>
      <c r="B7" s="12" t="s">
        <v>13</v>
      </c>
      <c r="C7" s="13" t="s">
        <v>64</v>
      </c>
      <c r="D7" s="14" t="s">
        <v>65</v>
      </c>
      <c r="E7" s="15" t="s">
        <v>66</v>
      </c>
      <c r="F7" s="16" t="s">
        <v>67</v>
      </c>
      <c r="G7" s="16">
        <v>3000</v>
      </c>
      <c r="H7" s="16">
        <v>10</v>
      </c>
      <c r="I7" s="46">
        <f t="shared" si="0"/>
        <v>30000</v>
      </c>
      <c r="J7" s="47" t="s">
        <v>40</v>
      </c>
    </row>
    <row r="8" s="1" customFormat="1" ht="33" customHeight="1" spans="1:10">
      <c r="A8" s="11">
        <v>4</v>
      </c>
      <c r="B8" s="12" t="s">
        <v>13</v>
      </c>
      <c r="C8" s="13" t="s">
        <v>68</v>
      </c>
      <c r="D8" s="14" t="s">
        <v>65</v>
      </c>
      <c r="E8" s="15" t="s">
        <v>69</v>
      </c>
      <c r="F8" s="16" t="s">
        <v>70</v>
      </c>
      <c r="G8" s="16">
        <v>185</v>
      </c>
      <c r="H8" s="16">
        <v>60</v>
      </c>
      <c r="I8" s="46">
        <f t="shared" si="0"/>
        <v>11100</v>
      </c>
      <c r="J8" s="47" t="s">
        <v>40</v>
      </c>
    </row>
    <row r="9" s="1" customFormat="1" ht="33" customHeight="1" spans="1:10">
      <c r="A9" s="11">
        <v>5</v>
      </c>
      <c r="B9" s="12" t="s">
        <v>13</v>
      </c>
      <c r="C9" s="13" t="s">
        <v>71</v>
      </c>
      <c r="D9" s="14" t="s">
        <v>65</v>
      </c>
      <c r="E9" s="15" t="s">
        <v>72</v>
      </c>
      <c r="F9" s="16" t="s">
        <v>17</v>
      </c>
      <c r="G9" s="16">
        <v>3000</v>
      </c>
      <c r="H9" s="16">
        <v>1</v>
      </c>
      <c r="I9" s="46">
        <f t="shared" si="0"/>
        <v>3000</v>
      </c>
      <c r="J9" s="47" t="s">
        <v>40</v>
      </c>
    </row>
    <row r="10" s="1" customFormat="1" ht="15.15" spans="1:10">
      <c r="A10" s="11">
        <v>6</v>
      </c>
      <c r="B10" s="12" t="s">
        <v>73</v>
      </c>
      <c r="C10" s="13" t="s">
        <v>74</v>
      </c>
      <c r="D10" s="14"/>
      <c r="E10" s="15" t="s">
        <v>75</v>
      </c>
      <c r="F10" s="16" t="s">
        <v>76</v>
      </c>
      <c r="G10" s="1">
        <v>2097600</v>
      </c>
      <c r="H10" s="16">
        <v>1</v>
      </c>
      <c r="I10" s="46">
        <f t="shared" si="0"/>
        <v>2097600</v>
      </c>
      <c r="J10" s="47"/>
    </row>
    <row r="11" s="1" customFormat="1" ht="28.8" spans="1:10">
      <c r="A11" s="17" t="s">
        <v>35</v>
      </c>
      <c r="B11" s="18"/>
      <c r="C11" s="19" t="s">
        <v>36</v>
      </c>
      <c r="D11" s="20"/>
      <c r="E11" s="20"/>
      <c r="F11" s="20"/>
      <c r="G11" s="21"/>
      <c r="H11" s="22" t="s">
        <v>37</v>
      </c>
      <c r="I11" s="48" t="s">
        <v>12</v>
      </c>
      <c r="J11" s="49" t="s">
        <v>38</v>
      </c>
    </row>
    <row r="12" s="1" customFormat="1" spans="1:10">
      <c r="A12" s="9"/>
      <c r="B12" s="10"/>
      <c r="C12" s="23" t="str">
        <f>IF(SUMIFS(I:I,B:B,"采购A")=0,"","采购A")</f>
        <v>采购A</v>
      </c>
      <c r="D12" s="24"/>
      <c r="E12" s="24"/>
      <c r="F12" s="24"/>
      <c r="G12" s="25"/>
      <c r="H12" s="26">
        <f>IF(SUMIFS(I:I,B:B,"采购A")=0,"",SUMIFS(I:I,B:B,"采购A"))</f>
        <v>20000</v>
      </c>
      <c r="I12" s="50" t="s">
        <v>40</v>
      </c>
      <c r="J12" s="45" t="s">
        <v>77</v>
      </c>
    </row>
    <row r="13" s="1" customFormat="1" spans="1:10">
      <c r="A13" s="9"/>
      <c r="B13" s="10"/>
      <c r="C13" s="23" t="str">
        <f>IF(SUMIFS(I:I,B:B,"采购B")=0,"","采购B")</f>
        <v>采购B</v>
      </c>
      <c r="D13" s="24"/>
      <c r="E13" s="24"/>
      <c r="F13" s="24"/>
      <c r="G13" s="25"/>
      <c r="H13" s="26">
        <f>IF(SUMIFS(I:I,B:B,"采购B")=0,"",SUMIFS(I:I,B:B,"采购B"))</f>
        <v>45000</v>
      </c>
      <c r="I13" s="50" t="s">
        <v>40</v>
      </c>
      <c r="J13" s="45" t="s">
        <v>77</v>
      </c>
    </row>
    <row r="14" s="1" customFormat="1" spans="1:10">
      <c r="A14" s="9"/>
      <c r="B14" s="10"/>
      <c r="C14" s="23" t="str">
        <f>IF(SUMIFS(I:I,B:B,"采购C")=0,"","采购C")</f>
        <v>采购C</v>
      </c>
      <c r="D14" s="24"/>
      <c r="E14" s="24"/>
      <c r="F14" s="24"/>
      <c r="G14" s="25"/>
      <c r="H14" s="26">
        <f>IF(SUMIFS(I:I,B:B,"采购C")=0,"",SUMIFS(I:I,B:B,"采购C"))</f>
        <v>44100</v>
      </c>
      <c r="I14" s="50" t="s">
        <v>40</v>
      </c>
      <c r="J14" s="45" t="s">
        <v>77</v>
      </c>
    </row>
    <row r="15" s="1" customFormat="1" spans="1:10">
      <c r="A15" s="9"/>
      <c r="B15" s="10"/>
      <c r="C15" s="23" t="str">
        <f>IF(SUMIFS(I:I,B:B,"采购D")=0,"","采购D")</f>
        <v/>
      </c>
      <c r="D15" s="24"/>
      <c r="E15" s="24"/>
      <c r="F15" s="24"/>
      <c r="G15" s="25"/>
      <c r="H15" s="26" t="str">
        <f>IF(SUMIFS(I:I,B:B,"采购D")=0,"",SUMIFS(I:I,B:B,"采购D"))</f>
        <v/>
      </c>
      <c r="I15" s="50"/>
      <c r="J15" s="45"/>
    </row>
    <row r="16" s="1" customFormat="1" ht="13.5" customHeight="1" spans="1:10">
      <c r="A16" s="9"/>
      <c r="B16" s="10"/>
      <c r="C16" s="23" t="str">
        <f>IF(SUMIFS(I:I,B:B,"采购E")=0,"","采购E")</f>
        <v/>
      </c>
      <c r="D16" s="24"/>
      <c r="E16" s="24"/>
      <c r="F16" s="24"/>
      <c r="G16" s="25"/>
      <c r="H16" s="26" t="str">
        <f>IF(SUMIFS(I:I,B:B,"采购E")=0,"",SUMIFS(I:I,B:B,"采购E"))</f>
        <v/>
      </c>
      <c r="I16" s="50"/>
      <c r="J16" s="45"/>
    </row>
    <row r="17" s="1" customFormat="1" ht="15.15" spans="1:10">
      <c r="A17" s="27"/>
      <c r="B17" s="28"/>
      <c r="C17" s="29" t="s">
        <v>41</v>
      </c>
      <c r="D17" s="30"/>
      <c r="E17" s="30"/>
      <c r="F17" s="30"/>
      <c r="G17" s="31"/>
      <c r="H17" s="32">
        <f ca="1">SUM(INDIRECT("I5:I"&amp;(COUNT(G:G)+5-1)))</f>
        <v>2206700</v>
      </c>
      <c r="I17" s="51"/>
      <c r="J17" s="52"/>
    </row>
    <row r="18" s="1" customFormat="1" ht="16.5" customHeight="1" spans="1:10">
      <c r="A18" s="33" t="s">
        <v>42</v>
      </c>
      <c r="B18" s="34"/>
      <c r="C18" s="34"/>
      <c r="D18" s="34"/>
      <c r="E18" s="34"/>
      <c r="F18" s="34"/>
      <c r="G18" s="34"/>
      <c r="H18" s="34"/>
      <c r="I18" s="34"/>
      <c r="J18" s="53"/>
    </row>
    <row r="19" s="1" customFormat="1" spans="1:10">
      <c r="A19" s="35" t="s">
        <v>43</v>
      </c>
      <c r="B19" s="36"/>
      <c r="C19" s="37" t="s">
        <v>44</v>
      </c>
      <c r="D19" s="37"/>
      <c r="E19" s="37"/>
      <c r="F19" s="37"/>
      <c r="G19" s="37"/>
      <c r="H19" s="37"/>
      <c r="I19" s="37"/>
      <c r="J19" s="54"/>
    </row>
    <row r="20" s="1" customFormat="1" ht="33" customHeight="1" spans="1:10">
      <c r="A20" s="35" t="s">
        <v>45</v>
      </c>
      <c r="B20" s="36"/>
      <c r="C20" s="37" t="s">
        <v>46</v>
      </c>
      <c r="D20" s="37"/>
      <c r="E20" s="37"/>
      <c r="F20" s="37"/>
      <c r="G20" s="37"/>
      <c r="H20" s="37"/>
      <c r="I20" s="37"/>
      <c r="J20" s="54"/>
    </row>
    <row r="21" s="1" customFormat="1" ht="18" customHeight="1" spans="1:10">
      <c r="A21" s="35" t="s">
        <v>47</v>
      </c>
      <c r="B21" s="36"/>
      <c r="C21" s="37" t="s">
        <v>48</v>
      </c>
      <c r="D21" s="37"/>
      <c r="E21" s="37"/>
      <c r="F21" s="37"/>
      <c r="G21" s="37"/>
      <c r="H21" s="37"/>
      <c r="I21" s="37"/>
      <c r="J21" s="54"/>
    </row>
    <row r="22" s="1" customFormat="1" ht="140" customHeight="1" spans="1:10">
      <c r="A22" s="35" t="s">
        <v>49</v>
      </c>
      <c r="B22" s="36"/>
      <c r="C22" s="37" t="s">
        <v>78</v>
      </c>
      <c r="D22" s="37"/>
      <c r="E22" s="37"/>
      <c r="F22" s="37"/>
      <c r="G22" s="37"/>
      <c r="H22" s="37"/>
      <c r="I22" s="37"/>
      <c r="J22" s="54"/>
    </row>
    <row r="23" s="1" customFormat="1" ht="37" customHeight="1" spans="1:10">
      <c r="A23" s="35" t="s">
        <v>51</v>
      </c>
      <c r="B23" s="36"/>
      <c r="C23" s="37" t="s">
        <v>79</v>
      </c>
      <c r="D23" s="37"/>
      <c r="E23" s="37"/>
      <c r="F23" s="37"/>
      <c r="G23" s="37"/>
      <c r="H23" s="37"/>
      <c r="I23" s="37"/>
      <c r="J23" s="54"/>
    </row>
    <row r="24" s="1" customFormat="1" spans="1:10">
      <c r="A24" s="35" t="s">
        <v>53</v>
      </c>
      <c r="B24" s="36"/>
      <c r="C24" s="38"/>
      <c r="D24" s="38"/>
      <c r="E24" s="38"/>
      <c r="F24" s="38"/>
      <c r="G24" s="38"/>
      <c r="H24" s="38"/>
      <c r="I24" s="38"/>
      <c r="J24" s="55"/>
    </row>
    <row r="25" s="1" customFormat="1" ht="15.15" spans="1:10">
      <c r="A25" s="39" t="s">
        <v>54</v>
      </c>
      <c r="B25" s="40"/>
      <c r="C25" s="41"/>
      <c r="D25" s="41"/>
      <c r="E25" s="41"/>
      <c r="F25" s="41"/>
      <c r="G25" s="41"/>
      <c r="H25" s="41"/>
      <c r="I25" s="41"/>
      <c r="J25" s="56"/>
    </row>
    <row r="26" s="1" customFormat="1" ht="78.75" customHeight="1" spans="1:10">
      <c r="A26" s="42" t="s">
        <v>55</v>
      </c>
      <c r="B26" s="42"/>
      <c r="C26" s="42"/>
      <c r="D26" s="42"/>
      <c r="E26" s="42"/>
      <c r="F26" s="42"/>
      <c r="G26" s="42"/>
      <c r="H26" s="42"/>
      <c r="I26" s="42"/>
      <c r="J26" s="42"/>
    </row>
  </sheetData>
  <mergeCells count="27">
    <mergeCell ref="A1:J1"/>
    <mergeCell ref="A2:J2"/>
    <mergeCell ref="A3:J3"/>
    <mergeCell ref="C11:G11"/>
    <mergeCell ref="C12:G12"/>
    <mergeCell ref="C13:G13"/>
    <mergeCell ref="C14:G14"/>
    <mergeCell ref="C15:G15"/>
    <mergeCell ref="C16:G16"/>
    <mergeCell ref="C17:G17"/>
    <mergeCell ref="A18:J18"/>
    <mergeCell ref="A19:B19"/>
    <mergeCell ref="C19:J19"/>
    <mergeCell ref="A20:B20"/>
    <mergeCell ref="C20:J20"/>
    <mergeCell ref="A21:B21"/>
    <mergeCell ref="C21:J21"/>
    <mergeCell ref="A22:B22"/>
    <mergeCell ref="C22:J22"/>
    <mergeCell ref="A23:B23"/>
    <mergeCell ref="C23:J23"/>
    <mergeCell ref="A24:B24"/>
    <mergeCell ref="C24:J24"/>
    <mergeCell ref="A25:B25"/>
    <mergeCell ref="C25:J25"/>
    <mergeCell ref="A26:J26"/>
    <mergeCell ref="A11:B17"/>
  </mergeCells>
  <dataValidations count="10">
    <dataValidation type="list" allowBlank="1" showInputMessage="1" showErrorMessage="1" sqref="B9 B10 B5:B8 B29:B1048576">
      <formula1>"采购A,采购B,采购C,采购D,采购E,其他续"</formula1>
    </dataValidation>
    <dataValidation type="custom" allowBlank="1" showInputMessage="1" showErrorMessage="1" sqref="I29:I1048535">
      <formula1>IF(H30*G30=0,"",H30*G30)</formula1>
    </dataValidation>
    <dataValidation type="list" allowBlank="1" showInputMessage="1" showErrorMessage="1" sqref="J9 J10 J5:J8 J29:J1048576">
      <formula1>"政府集中采购,政府分散采购,学校采购,学校集中采购,部门自行采购,其他采购"</formula1>
    </dataValidation>
    <dataValidation type="custom" allowBlank="1" showInputMessage="1" showErrorMessage="1" sqref="I9 I10">
      <formula1>IF(H38*G38=0,"",H38*G38)</formula1>
    </dataValidation>
    <dataValidation type="list" allowBlank="1" showInputMessage="1" showErrorMessage="1" sqref="I12:I17">
      <formula1>"政府集中采购,政府分散采购,学校采购,学校集中采购,部门自行采购"</formula1>
    </dataValidation>
    <dataValidation type="custom" allowBlank="1" showInputMessage="1" showErrorMessage="1" sqref="H16 H12:H15">
      <formula1>IF(#REF!*G13=0,"",#REF!*G13)</formula1>
    </dataValidation>
    <dataValidation type="custom" allowBlank="1" showInputMessage="1" showErrorMessage="1" sqref="H17">
      <formula1>IF(H18*G18=0,"",H18*G18)</formula1>
    </dataValidation>
    <dataValidation type="custom" allowBlank="1" showInputMessage="1" showErrorMessage="1" sqref="I5:I8">
      <formula1>IF(H35*G35=0,"",H35*G35)</formula1>
    </dataValidation>
    <dataValidation type="custom" allowBlank="1" showInputMessage="1" showErrorMessage="1" sqref="I1048536:I1048576">
      <formula1>IF(#REF!*#REF!=0,"",#REF!*#REF!)</formula1>
    </dataValidation>
    <dataValidation type="list" allowBlank="1" showInputMessage="1" showErrorMessage="1" sqref="J12:J17">
      <formula1>"公开招标,邀请招标,竞争性谈判,竞争性磋商,询价,公开遴选（委托代理）, 其他（委托代理）,单一来源采购,协议供货,定点服务（竞价采购）,定点服务（学校询价）,定点服务（部门询价）,网上超市,批量集中采购,在线询价,反向竞价,学校询价采购,学校单一来源采购,公开遴选（学校组织）,邀请报价采购, 其他（学校组织）,部门零星采购"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OA1</vt:lpstr>
      <vt:lpstr>OA2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梁燕群</dc:creator>
  <cp:lastModifiedBy>芸芝</cp:lastModifiedBy>
  <dcterms:created xsi:type="dcterms:W3CDTF">2020-08-25T02:15:00Z</dcterms:created>
  <cp:lastPrinted>2020-09-17T08:29:00Z</cp:lastPrinted>
  <dcterms:modified xsi:type="dcterms:W3CDTF">2022-10-04T03:30:43Z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7DD7768A6E3A44D89531BC21D1875EB0</vt:lpwstr>
  </property>
  <property fmtid="{D5CDD505-2E9C-101B-9397-08002B2CF9AE}" pid="3" name="KSOProductBuildVer">
    <vt:lpwstr>2052-11.1.0.12358</vt:lpwstr>
  </property>
</Properties>
</file>