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tabRatio="698"/>
  </bookViews>
  <sheets>
    <sheet name="医疗功能车辆" sheetId="3" r:id="rId1"/>
  </sheets>
  <definedNames>
    <definedName name="_xlnm._FilterDatabase" localSheetId="0" hidden="1">医疗功能车辆!$A$2:$F$77</definedName>
    <definedName name="OLE_LINK1" localSheetId="0">医疗功能车辆!#REF!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CFBE4A231FC94C0887755DEA4F7572BA" descr="C:/Users/Administrator/Desktop/新建文件夹/图片5.png图片5"/>
        <xdr:cNvPicPr>
          <a:picLocks noChangeAspect="1"/>
        </xdr:cNvPicPr>
      </xdr:nvPicPr>
      <xdr:blipFill>
        <a:blip r:embed="rId1">
          <a:lum bright="6000"/>
        </a:blip>
        <a:srcRect l="240" r="240"/>
        <a:stretch>
          <a:fillRect/>
        </a:stretch>
      </xdr:blipFill>
      <xdr:spPr>
        <a:xfrm>
          <a:off x="7976235" y="1618615"/>
          <a:ext cx="1178560" cy="1462405"/>
        </a:xfrm>
        <a:prstGeom prst="rect">
          <a:avLst/>
        </a:prstGeom>
        <a:noFill/>
        <a:ln w="9525">
          <a:noFill/>
        </a:ln>
      </xdr:spPr>
    </xdr:pic>
  </etc:cellImage>
  <etc:cellImage>
    <xdr:pic>
      <xdr:nvPicPr>
        <xdr:cNvPr id="3" name="ID_D04EEEF732684246AE5AF9552462A070" descr="C:/Users/Administrator/Desktop/新建文件夹/图片6.png图片6"/>
        <xdr:cNvPicPr>
          <a:picLocks noChangeAspect="1"/>
        </xdr:cNvPicPr>
      </xdr:nvPicPr>
      <xdr:blipFill>
        <a:blip r:embed="rId2"/>
        <a:srcRect l="2257" r="2257"/>
        <a:stretch>
          <a:fillRect/>
        </a:stretch>
      </xdr:blipFill>
      <xdr:spPr>
        <a:xfrm>
          <a:off x="9039860" y="2064385"/>
          <a:ext cx="1257935" cy="1097280"/>
        </a:xfrm>
        <a:prstGeom prst="rect">
          <a:avLst/>
        </a:prstGeom>
        <a:noFill/>
        <a:ln w="9525">
          <a:noFill/>
        </a:ln>
      </xdr:spPr>
    </xdr:pic>
  </etc:cellImage>
  <etc:cellImage>
    <xdr:pic>
      <xdr:nvPicPr>
        <xdr:cNvPr id="4" name="ID_46674AFD0E484EF28680281FCD4E5C14" descr="4-B31A"/>
        <xdr:cNvPicPr>
          <a:picLocks noChangeAspect="1"/>
        </xdr:cNvPicPr>
      </xdr:nvPicPr>
      <xdr:blipFill>
        <a:blip r:embed="rId3"/>
        <a:stretch>
          <a:fillRect/>
        </a:stretch>
      </xdr:blipFill>
      <xdr:spPr>
        <a:xfrm>
          <a:off x="9831070" y="2947035"/>
          <a:ext cx="1638300" cy="2023745"/>
        </a:xfrm>
        <a:prstGeom prst="rect">
          <a:avLst/>
        </a:prstGeom>
        <a:noFill/>
        <a:ln w="9525">
          <a:noFill/>
        </a:ln>
      </xdr:spPr>
    </xdr:pic>
  </etc:cellImage>
  <etc:cellImage>
    <xdr:pic>
      <xdr:nvPicPr>
        <xdr:cNvPr id="5" name="ID_B6263DB72F504DF3832FB77177429A99" descr="10-C72"/>
        <xdr:cNvPicPr>
          <a:picLocks noChangeAspect="1"/>
        </xdr:cNvPicPr>
      </xdr:nvPicPr>
      <xdr:blipFill>
        <a:blip r:embed="rId4"/>
        <a:stretch>
          <a:fillRect/>
        </a:stretch>
      </xdr:blipFill>
      <xdr:spPr>
        <a:xfrm>
          <a:off x="9990455" y="3406775"/>
          <a:ext cx="1634490" cy="1398270"/>
        </a:xfrm>
        <a:prstGeom prst="rect">
          <a:avLst/>
        </a:prstGeom>
        <a:noFill/>
        <a:ln w="9525">
          <a:noFill/>
        </a:ln>
      </xdr:spPr>
    </xdr:pic>
  </etc:cellImage>
  <etc:cellImage>
    <xdr:pic>
      <xdr:nvPicPr>
        <xdr:cNvPr id="6" name="ID_C9EF53DABB774405B9568FCD18F7246A" descr="C:/Users/Administrator/Desktop/新建文件夹/图片3.png图片3"/>
        <xdr:cNvPicPr>
          <a:picLocks noChangeAspect="1"/>
        </xdr:cNvPicPr>
      </xdr:nvPicPr>
      <xdr:blipFill>
        <a:blip r:embed="rId5"/>
        <a:srcRect l="2333" r="2333"/>
        <a:stretch>
          <a:fillRect/>
        </a:stretch>
      </xdr:blipFill>
      <xdr:spPr>
        <a:xfrm>
          <a:off x="10047605" y="4041140"/>
          <a:ext cx="1398270" cy="1496695"/>
        </a:xfrm>
        <a:prstGeom prst="rect">
          <a:avLst/>
        </a:prstGeom>
        <a:noFill/>
        <a:ln w="9525">
          <a:noFill/>
        </a:ln>
      </xdr:spPr>
    </xdr:pic>
  </etc:cellImage>
  <etc:cellImage>
    <xdr:pic>
      <xdr:nvPicPr>
        <xdr:cNvPr id="9" name="ID_707810D358B148479D7138DBC00542B5" descr="C:/Users/Administrator/Desktop/新建文件夹/图片7.png图片7"/>
        <xdr:cNvPicPr>
          <a:picLocks noChangeAspect="1"/>
        </xdr:cNvPicPr>
      </xdr:nvPicPr>
      <xdr:blipFill>
        <a:blip r:embed="rId6"/>
        <a:srcRect l="2559" r="2559"/>
        <a:stretch>
          <a:fillRect/>
        </a:stretch>
      </xdr:blipFill>
      <xdr:spPr>
        <a:xfrm>
          <a:off x="9421495" y="6003925"/>
          <a:ext cx="1289685" cy="1066800"/>
        </a:xfrm>
        <a:prstGeom prst="rect">
          <a:avLst/>
        </a:prstGeom>
        <a:noFill/>
        <a:ln w="9525">
          <a:noFill/>
        </a:ln>
      </xdr:spPr>
    </xdr:pic>
  </etc:cellImage>
  <etc:cellImage>
    <xdr:pic>
      <xdr:nvPicPr>
        <xdr:cNvPr id="12" name="ID_775FC06ED07545B5BD1D181D09F38133" descr="3-C31A"/>
        <xdr:cNvPicPr>
          <a:picLocks noChangeAspect="1"/>
        </xdr:cNvPicPr>
      </xdr:nvPicPr>
      <xdr:blipFill>
        <a:blip r:embed="rId7"/>
        <a:stretch>
          <a:fillRect/>
        </a:stretch>
      </xdr:blipFill>
      <xdr:spPr>
        <a:xfrm>
          <a:off x="9585960" y="7886065"/>
          <a:ext cx="1637665" cy="1484630"/>
        </a:xfrm>
        <a:prstGeom prst="rect">
          <a:avLst/>
        </a:prstGeom>
        <a:noFill/>
        <a:ln w="9525">
          <a:noFill/>
        </a:ln>
      </xdr:spPr>
    </xdr:pic>
  </etc:cellImage>
  <etc:cellImage>
    <xdr:pic>
      <xdr:nvPicPr>
        <xdr:cNvPr id="14" name="ID_C9BC58E6AD1C4D20A6EE6C41021E9EA1" descr="图片11"/>
        <xdr:cNvPicPr>
          <a:picLocks noChangeAspect="1"/>
        </xdr:cNvPicPr>
      </xdr:nvPicPr>
      <xdr:blipFill>
        <a:blip r:embed="rId8"/>
        <a:stretch>
          <a:fillRect/>
        </a:stretch>
      </xdr:blipFill>
      <xdr:spPr>
        <a:xfrm>
          <a:off x="9475470" y="9090660"/>
          <a:ext cx="1637665" cy="951230"/>
        </a:xfrm>
        <a:prstGeom prst="rect">
          <a:avLst/>
        </a:prstGeom>
        <a:noFill/>
        <a:ln w="9525">
          <a:noFill/>
        </a:ln>
      </xdr:spPr>
    </xdr:pic>
  </etc:cellImage>
  <etc:cellImage>
    <xdr:pic>
      <xdr:nvPicPr>
        <xdr:cNvPr id="17" name="ID_C13015717A884D4A94D4AF73D5542D37" descr="4-B31"/>
        <xdr:cNvPicPr>
          <a:picLocks noChangeAspect="1"/>
        </xdr:cNvPicPr>
      </xdr:nvPicPr>
      <xdr:blipFill>
        <a:blip r:embed="rId9"/>
        <a:srcRect l="7692" r="18295"/>
        <a:stretch>
          <a:fillRect/>
        </a:stretch>
      </xdr:blipFill>
      <xdr:spPr>
        <a:xfrm>
          <a:off x="10277475" y="10390505"/>
          <a:ext cx="1778000" cy="1809750"/>
        </a:xfrm>
        <a:prstGeom prst="rect">
          <a:avLst/>
        </a:prstGeom>
        <a:noFill/>
        <a:ln w="9525">
          <a:noFill/>
        </a:ln>
      </xdr:spPr>
    </xdr:pic>
  </etc:cellImage>
  <etc:cellImage>
    <xdr:pic>
      <xdr:nvPicPr>
        <xdr:cNvPr id="18" name="ID_B06AE96FE5794BF1B9844627B65D8039" descr="3-C35"/>
        <xdr:cNvPicPr>
          <a:picLocks noChangeAspect="1"/>
        </xdr:cNvPicPr>
      </xdr:nvPicPr>
      <xdr:blipFill>
        <a:blip r:embed="rId10"/>
        <a:stretch>
          <a:fillRect/>
        </a:stretch>
      </xdr:blipFill>
      <xdr:spPr>
        <a:xfrm>
          <a:off x="10299065" y="11115675"/>
          <a:ext cx="1635125" cy="1541780"/>
        </a:xfrm>
        <a:prstGeom prst="rect">
          <a:avLst/>
        </a:prstGeom>
        <a:noFill/>
        <a:ln w="9525">
          <a:noFill/>
        </a:ln>
      </xdr:spPr>
    </xdr:pic>
  </etc:cellImage>
  <etc:cellImage>
    <xdr:pic>
      <xdr:nvPicPr>
        <xdr:cNvPr id="19" name="ID_4674732EB653418ABCF78B69117D68F4" descr="C:/Users/Administrator/Desktop/新建文件夹/图片1.png图片1"/>
        <xdr:cNvPicPr>
          <a:picLocks noChangeAspect="1"/>
        </xdr:cNvPicPr>
      </xdr:nvPicPr>
      <xdr:blipFill>
        <a:blip r:embed="rId11"/>
        <a:srcRect l="4033" r="4033"/>
        <a:stretch>
          <a:fillRect/>
        </a:stretch>
      </xdr:blipFill>
      <xdr:spPr>
        <a:xfrm>
          <a:off x="10093960" y="11610975"/>
          <a:ext cx="1301115" cy="1558925"/>
        </a:xfrm>
        <a:prstGeom prst="rect">
          <a:avLst/>
        </a:prstGeom>
        <a:noFill/>
        <a:ln w="9525">
          <a:noFill/>
        </a:ln>
      </xdr:spPr>
    </xdr:pic>
  </etc:cellImage>
  <etc:cellImage>
    <xdr:pic>
      <xdr:nvPicPr>
        <xdr:cNvPr id="20" name="ID_966A5C5046034584B83140D92717EA1E" descr="C:/Users/Administrator/Desktop/新建文件夹/图片16.png图片16"/>
        <xdr:cNvPicPr>
          <a:picLocks noChangeAspect="1"/>
        </xdr:cNvPicPr>
      </xdr:nvPicPr>
      <xdr:blipFill>
        <a:blip r:embed="rId12"/>
        <a:srcRect l="5443" r="5443"/>
        <a:stretch>
          <a:fillRect/>
        </a:stretch>
      </xdr:blipFill>
      <xdr:spPr>
        <a:xfrm>
          <a:off x="9203690" y="12217400"/>
          <a:ext cx="1188085" cy="1440815"/>
        </a:xfrm>
        <a:prstGeom prst="rect">
          <a:avLst/>
        </a:prstGeom>
        <a:noFill/>
        <a:ln w="9525">
          <a:noFill/>
        </a:ln>
      </xdr:spPr>
    </xdr:pic>
  </etc:cellImage>
  <etc:cellImage>
    <xdr:pic>
      <xdr:nvPicPr>
        <xdr:cNvPr id="21" name="ID_C75F49BBF5644FA3A83D16491BA69EC3" descr="C:/Users/Administrator/Desktop/新建文件夹/图片17.png图片17"/>
        <xdr:cNvPicPr>
          <a:picLocks noChangeAspect="1"/>
        </xdr:cNvPicPr>
      </xdr:nvPicPr>
      <xdr:blipFill>
        <a:blip r:embed="rId13"/>
        <a:srcRect l="99" r="99"/>
        <a:stretch>
          <a:fillRect/>
        </a:stretch>
      </xdr:blipFill>
      <xdr:spPr>
        <a:xfrm>
          <a:off x="9230360" y="13517245"/>
          <a:ext cx="1322705" cy="956310"/>
        </a:xfrm>
        <a:prstGeom prst="rect">
          <a:avLst/>
        </a:prstGeom>
        <a:noFill/>
        <a:ln w="9525">
          <a:noFill/>
        </a:ln>
      </xdr:spPr>
    </xdr:pic>
  </etc:cellImage>
  <etc:cellImage>
    <xdr:pic>
      <xdr:nvPicPr>
        <xdr:cNvPr id="24" name="ID_BDABEF395F0548C0A3D50E69E449CB4A" descr="C:/Users/Administrator/Desktop/新建文件夹/图片7.png图片7"/>
        <xdr:cNvPicPr>
          <a:picLocks noChangeAspect="1"/>
        </xdr:cNvPicPr>
      </xdr:nvPicPr>
      <xdr:blipFill>
        <a:blip r:embed="rId6">
          <a:clrChange>
            <a:clrFrom>
              <a:srgbClr val="FFFFFF"/>
            </a:clrFrom>
            <a:clrTo>
              <a:srgbClr val="FFFFFF">
                <a:alpha val="0"/>
              </a:srgbClr>
            </a:clrTo>
          </a:clrChange>
        </a:blip>
        <a:srcRect l="6117" r="6117"/>
        <a:stretch>
          <a:fillRect/>
        </a:stretch>
      </xdr:blipFill>
      <xdr:spPr>
        <a:xfrm>
          <a:off x="9665970" y="15371445"/>
          <a:ext cx="1364615" cy="1219835"/>
        </a:xfrm>
        <a:prstGeom prst="rect">
          <a:avLst/>
        </a:prstGeom>
        <a:noFill/>
        <a:ln w="9525">
          <a:noFill/>
        </a:ln>
      </xdr:spPr>
    </xdr:pic>
  </etc:cellImage>
  <etc:cellImage>
    <xdr:pic>
      <xdr:nvPicPr>
        <xdr:cNvPr id="25" name="ID_0260E7FD258B47F3A75E29DF5EEE309A" descr="9-B51"/>
        <xdr:cNvPicPr>
          <a:picLocks noChangeAspect="1"/>
        </xdr:cNvPicPr>
      </xdr:nvPicPr>
      <xdr:blipFill>
        <a:blip r:embed="rId14"/>
        <a:stretch>
          <a:fillRect/>
        </a:stretch>
      </xdr:blipFill>
      <xdr:spPr>
        <a:xfrm>
          <a:off x="9203690" y="16088995"/>
          <a:ext cx="1351915" cy="1863725"/>
        </a:xfrm>
        <a:prstGeom prst="rect">
          <a:avLst/>
        </a:prstGeom>
        <a:noFill/>
        <a:ln w="9525">
          <a:noFill/>
        </a:ln>
      </xdr:spPr>
    </xdr:pic>
  </etc:cellImage>
  <etc:cellImage>
    <xdr:pic>
      <xdr:nvPicPr>
        <xdr:cNvPr id="26" name="ID_E893C3505EFB411386F4F3EB47CB7BD9" descr="C:/Users/Administrator/Desktop/新建文件夹/图片18.jpg图片18"/>
        <xdr:cNvPicPr>
          <a:picLocks noChangeAspect="1"/>
        </xdr:cNvPicPr>
      </xdr:nvPicPr>
      <xdr:blipFill>
        <a:blip r:embed="rId15">
          <a:clrChange>
            <a:clrFrom>
              <a:srgbClr val="F1F0F0"/>
            </a:clrFrom>
            <a:clrTo>
              <a:srgbClr val="F1F0F0">
                <a:alpha val="0"/>
              </a:srgbClr>
            </a:clrTo>
          </a:clrChange>
        </a:blip>
        <a:srcRect t="6651" b="6651"/>
        <a:stretch>
          <a:fillRect/>
        </a:stretch>
      </xdr:blipFill>
      <xdr:spPr>
        <a:xfrm>
          <a:off x="10455910" y="16698595"/>
          <a:ext cx="921385" cy="1216660"/>
        </a:xfrm>
        <a:prstGeom prst="rect">
          <a:avLst/>
        </a:prstGeom>
        <a:noFill/>
        <a:ln w="9525">
          <a:noFill/>
        </a:ln>
      </xdr:spPr>
    </xdr:pic>
  </etc:cellImage>
  <etc:cellImage>
    <xdr:pic>
      <xdr:nvPicPr>
        <xdr:cNvPr id="27" name="ID_5E2F303671204EE99745BDD789B67066" descr="C:/Users/Administrator/Desktop/新建文件夹/图片19.png图片19"/>
        <xdr:cNvPicPr>
          <a:picLocks noChangeAspect="1"/>
        </xdr:cNvPicPr>
      </xdr:nvPicPr>
      <xdr:blipFill>
        <a:blip r:embed="rId12"/>
        <a:srcRect l="5724" r="5724"/>
        <a:stretch>
          <a:fillRect/>
        </a:stretch>
      </xdr:blipFill>
      <xdr:spPr>
        <a:xfrm>
          <a:off x="10020300" y="17334865"/>
          <a:ext cx="1277620" cy="1558925"/>
        </a:xfrm>
        <a:prstGeom prst="rect">
          <a:avLst/>
        </a:prstGeom>
        <a:noFill/>
        <a:ln w="9525">
          <a:noFill/>
        </a:ln>
      </xdr:spPr>
    </xdr:pic>
  </etc:cellImage>
  <etc:cellImage>
    <xdr:pic>
      <xdr:nvPicPr>
        <xdr:cNvPr id="28" name="ID_4E25F4B5F3134D659CDF8521CD995851" descr="C:/Users/Administrator/Desktop/新建文件夹/图片47.jpg图片47"/>
        <xdr:cNvPicPr>
          <a:picLocks noChangeAspect="1"/>
        </xdr:cNvPicPr>
      </xdr:nvPicPr>
      <xdr:blipFill>
        <a:blip r:embed="rId16">
          <a:clrChange>
            <a:clrFrom>
              <a:srgbClr val="FFFFFF"/>
            </a:clrFrom>
            <a:clrTo>
              <a:srgbClr val="FFFFFF">
                <a:alpha val="0"/>
              </a:srgbClr>
            </a:clrTo>
          </a:clrChange>
        </a:blip>
        <a:srcRect l="2379" r="2379"/>
        <a:stretch>
          <a:fillRect/>
        </a:stretch>
      </xdr:blipFill>
      <xdr:spPr>
        <a:xfrm>
          <a:off x="9258300" y="17916525"/>
          <a:ext cx="1409065" cy="1348105"/>
        </a:xfrm>
        <a:prstGeom prst="rect">
          <a:avLst/>
        </a:prstGeom>
        <a:noFill/>
        <a:ln w="9525">
          <a:noFill/>
        </a:ln>
      </xdr:spPr>
    </xdr:pic>
  </etc:cellImage>
  <etc:cellImage>
    <xdr:pic>
      <xdr:nvPicPr>
        <xdr:cNvPr id="29" name="ID_6903E5E32E23418899DDD18E8854A616" descr="C:/Users/Administrator/Desktop/新建文件夹/图片47.jpg图片47"/>
        <xdr:cNvPicPr>
          <a:picLocks noChangeAspect="1"/>
        </xdr:cNvPicPr>
      </xdr:nvPicPr>
      <xdr:blipFill>
        <a:blip r:embed="rId16">
          <a:clrChange>
            <a:clrFrom>
              <a:srgbClr val="FFFFFF"/>
            </a:clrFrom>
            <a:clrTo>
              <a:srgbClr val="FFFFFF">
                <a:alpha val="0"/>
              </a:srgbClr>
            </a:clrTo>
          </a:clrChange>
        </a:blip>
        <a:srcRect l="2991" r="2991"/>
        <a:stretch>
          <a:fillRect/>
        </a:stretch>
      </xdr:blipFill>
      <xdr:spPr>
        <a:xfrm>
          <a:off x="9992995" y="18579465"/>
          <a:ext cx="1391285" cy="1348105"/>
        </a:xfrm>
        <a:prstGeom prst="rect">
          <a:avLst/>
        </a:prstGeom>
        <a:noFill/>
        <a:ln w="9525">
          <a:noFill/>
        </a:ln>
      </xdr:spPr>
    </xdr:pic>
  </etc:cellImage>
  <etc:cellImage>
    <xdr:pic>
      <xdr:nvPicPr>
        <xdr:cNvPr id="30" name="ID_0A4B3C5BC09A4329AD73BA8A663E1DC7" descr="C:/Users/Administrator/Desktop/新建文件夹/图片47.jpg图片47"/>
        <xdr:cNvPicPr>
          <a:picLocks noChangeAspect="1"/>
        </xdr:cNvPicPr>
      </xdr:nvPicPr>
      <xdr:blipFill>
        <a:blip r:embed="rId16">
          <a:clrChange>
            <a:clrFrom>
              <a:srgbClr val="FFFFFF"/>
            </a:clrFrom>
            <a:clrTo>
              <a:srgbClr val="FFFFFF">
                <a:alpha val="0"/>
              </a:srgbClr>
            </a:clrTo>
          </a:clrChange>
        </a:blip>
        <a:srcRect l="2066" r="2066"/>
        <a:stretch>
          <a:fillRect/>
        </a:stretch>
      </xdr:blipFill>
      <xdr:spPr>
        <a:xfrm>
          <a:off x="9366885" y="19420205"/>
          <a:ext cx="1487805" cy="1414145"/>
        </a:xfrm>
        <a:prstGeom prst="rect">
          <a:avLst/>
        </a:prstGeom>
        <a:noFill/>
        <a:ln w="9525">
          <a:noFill/>
        </a:ln>
      </xdr:spPr>
    </xdr:pic>
  </etc:cellImage>
  <etc:cellImage>
    <xdr:pic>
      <xdr:nvPicPr>
        <xdr:cNvPr id="31" name="ID_F890917C2C734BF381F5EEDC24E460B4" descr="C:/Users/Administrator/Desktop/新建文件夹/图片14.png图片14"/>
        <xdr:cNvPicPr>
          <a:picLocks noChangeAspect="1"/>
        </xdr:cNvPicPr>
      </xdr:nvPicPr>
      <xdr:blipFill>
        <a:blip r:embed="rId17"/>
        <a:srcRect l="2254" r="2254"/>
        <a:stretch>
          <a:fillRect/>
        </a:stretch>
      </xdr:blipFill>
      <xdr:spPr>
        <a:xfrm>
          <a:off x="9611360" y="20002500"/>
          <a:ext cx="1037590" cy="1099185"/>
        </a:xfrm>
        <a:prstGeom prst="rect">
          <a:avLst/>
        </a:prstGeom>
        <a:noFill/>
        <a:ln w="9525">
          <a:noFill/>
        </a:ln>
      </xdr:spPr>
    </xdr:pic>
  </etc:cellImage>
  <etc:cellImage>
    <xdr:pic>
      <xdr:nvPicPr>
        <xdr:cNvPr id="32" name="ID_C945CE0B2843441C9B3A27DEE3393BA3" descr="图片15"/>
        <xdr:cNvPicPr>
          <a:picLocks noChangeAspect="1"/>
        </xdr:cNvPicPr>
      </xdr:nvPicPr>
      <xdr:blipFill>
        <a:blip r:embed="rId18"/>
        <a:stretch>
          <a:fillRect/>
        </a:stretch>
      </xdr:blipFill>
      <xdr:spPr>
        <a:xfrm>
          <a:off x="10182225" y="20474305"/>
          <a:ext cx="1101090" cy="1518285"/>
        </a:xfrm>
        <a:prstGeom prst="rect">
          <a:avLst/>
        </a:prstGeom>
        <a:noFill/>
        <a:ln w="9525">
          <a:noFill/>
        </a:ln>
      </xdr:spPr>
    </xdr:pic>
  </etc:cellImage>
  <etc:cellImage>
    <xdr:pic>
      <xdr:nvPicPr>
        <xdr:cNvPr id="33" name="ID_FD13A36AF2BF450FB22D92A1911B8EDB" descr="C:/Users/Administrator/Desktop/新建文件夹/图片12.png图片12"/>
        <xdr:cNvPicPr>
          <a:picLocks noChangeAspect="1"/>
        </xdr:cNvPicPr>
      </xdr:nvPicPr>
      <xdr:blipFill>
        <a:blip r:embed="rId19"/>
        <a:srcRect l="2357" r="2357"/>
        <a:stretch>
          <a:fillRect/>
        </a:stretch>
      </xdr:blipFill>
      <xdr:spPr>
        <a:xfrm>
          <a:off x="9079865" y="21125180"/>
          <a:ext cx="1436370" cy="996315"/>
        </a:xfrm>
        <a:prstGeom prst="rect">
          <a:avLst/>
        </a:prstGeom>
        <a:noFill/>
        <a:ln w="9525">
          <a:noFill/>
        </a:ln>
      </xdr:spPr>
    </xdr:pic>
  </etc:cellImage>
  <etc:cellImage>
    <xdr:pic>
      <xdr:nvPicPr>
        <xdr:cNvPr id="34" name="ID_41A8A8077E254822BDDC080CF4D06ABB" descr="C:/Users/Administrator/Desktop/新建文件夹/图片13.png图片13"/>
        <xdr:cNvPicPr>
          <a:picLocks noChangeAspect="1"/>
        </xdr:cNvPicPr>
      </xdr:nvPicPr>
      <xdr:blipFill>
        <a:blip r:embed="rId20"/>
        <a:srcRect l="4086" r="4086"/>
        <a:stretch>
          <a:fillRect/>
        </a:stretch>
      </xdr:blipFill>
      <xdr:spPr>
        <a:xfrm>
          <a:off x="9149080" y="21761450"/>
          <a:ext cx="1445260" cy="1049020"/>
        </a:xfrm>
        <a:prstGeom prst="rect">
          <a:avLst/>
        </a:prstGeom>
        <a:noFill/>
        <a:ln w="9525">
          <a:noFill/>
        </a:ln>
      </xdr:spPr>
    </xdr:pic>
  </etc:cellImage>
  <etc:cellImage>
    <xdr:pic>
      <xdr:nvPicPr>
        <xdr:cNvPr id="37" name="ID_FCFDA219C9AB4B1987AC02C53CC79ED2" descr="C:/Users/Administrator/Desktop/新建文件夹/图片21.png图片21"/>
        <xdr:cNvPicPr>
          <a:picLocks noChangeAspect="1"/>
        </xdr:cNvPicPr>
      </xdr:nvPicPr>
      <xdr:blipFill>
        <a:blip r:embed="rId21"/>
        <a:srcRect l="2048" r="2048"/>
        <a:stretch>
          <a:fillRect/>
        </a:stretch>
      </xdr:blipFill>
      <xdr:spPr>
        <a:xfrm>
          <a:off x="9939020" y="23292435"/>
          <a:ext cx="1177925" cy="1116330"/>
        </a:xfrm>
        <a:prstGeom prst="rect">
          <a:avLst/>
        </a:prstGeom>
        <a:noFill/>
        <a:ln w="9525">
          <a:noFill/>
        </a:ln>
      </xdr:spPr>
    </xdr:pic>
  </etc:cellImage>
  <etc:cellImage>
    <xdr:pic>
      <xdr:nvPicPr>
        <xdr:cNvPr id="38" name="ID_FEE00D9C342E4A3390DA5D92C9BB8B29" descr="图片35"/>
        <xdr:cNvPicPr>
          <a:picLocks noChangeAspect="1"/>
        </xdr:cNvPicPr>
      </xdr:nvPicPr>
      <xdr:blipFill>
        <a:blip r:embed="rId22"/>
        <a:stretch>
          <a:fillRect/>
        </a:stretch>
      </xdr:blipFill>
      <xdr:spPr>
        <a:xfrm>
          <a:off x="9244330" y="31969075"/>
          <a:ext cx="1276985" cy="1538605"/>
        </a:xfrm>
        <a:prstGeom prst="rect">
          <a:avLst/>
        </a:prstGeom>
        <a:noFill/>
        <a:ln w="9525">
          <a:noFill/>
        </a:ln>
      </xdr:spPr>
    </xdr:pic>
  </etc:cellImage>
  <etc:cellImage>
    <xdr:pic>
      <xdr:nvPicPr>
        <xdr:cNvPr id="39" name="ID_28ACC14271D14D3C8D3444773888C71F" descr="图片35"/>
        <xdr:cNvPicPr>
          <a:picLocks noChangeAspect="1"/>
        </xdr:cNvPicPr>
      </xdr:nvPicPr>
      <xdr:blipFill>
        <a:blip r:embed="rId22"/>
        <a:stretch>
          <a:fillRect/>
        </a:stretch>
      </xdr:blipFill>
      <xdr:spPr>
        <a:xfrm>
          <a:off x="9162415" y="32904430"/>
          <a:ext cx="1276985" cy="1538605"/>
        </a:xfrm>
        <a:prstGeom prst="rect">
          <a:avLst/>
        </a:prstGeom>
        <a:noFill/>
        <a:ln w="9525">
          <a:noFill/>
        </a:ln>
      </xdr:spPr>
    </xdr:pic>
  </etc:cellImage>
  <etc:cellImage>
    <xdr:pic>
      <xdr:nvPicPr>
        <xdr:cNvPr id="40" name="ID_6C786A168A39465BA631EA7732DBFBBD" descr="3-C34"/>
        <xdr:cNvPicPr>
          <a:picLocks noChangeAspect="1"/>
        </xdr:cNvPicPr>
      </xdr:nvPicPr>
      <xdr:blipFill>
        <a:blip r:embed="rId23"/>
        <a:stretch>
          <a:fillRect/>
        </a:stretch>
      </xdr:blipFill>
      <xdr:spPr>
        <a:xfrm>
          <a:off x="9928860" y="33222565"/>
          <a:ext cx="1489710" cy="1405255"/>
        </a:xfrm>
        <a:prstGeom prst="rect">
          <a:avLst/>
        </a:prstGeom>
        <a:noFill/>
        <a:ln w="9525">
          <a:noFill/>
        </a:ln>
      </xdr:spPr>
    </xdr:pic>
  </etc:cellImage>
  <etc:cellImage>
    <xdr:pic>
      <xdr:nvPicPr>
        <xdr:cNvPr id="41" name="ID_026E057D3FDC4B208862034B4010F56B" descr="10-C73"/>
        <xdr:cNvPicPr>
          <a:picLocks noChangeAspect="1"/>
        </xdr:cNvPicPr>
      </xdr:nvPicPr>
      <xdr:blipFill>
        <a:blip r:embed="rId24"/>
        <a:stretch>
          <a:fillRect/>
        </a:stretch>
      </xdr:blipFill>
      <xdr:spPr>
        <a:xfrm>
          <a:off x="9149080" y="33877250"/>
          <a:ext cx="1633855" cy="1725295"/>
        </a:xfrm>
        <a:prstGeom prst="rect">
          <a:avLst/>
        </a:prstGeom>
        <a:noFill/>
        <a:ln w="9525">
          <a:noFill/>
        </a:ln>
      </xdr:spPr>
    </xdr:pic>
  </etc:cellImage>
  <etc:cellImage>
    <xdr:pic>
      <xdr:nvPicPr>
        <xdr:cNvPr id="43" name="ID_5D7ACBA6FAAA466C88FCCB9C472B0D9B" descr="图片37"/>
        <xdr:cNvPicPr>
          <a:picLocks noChangeAspect="1"/>
        </xdr:cNvPicPr>
      </xdr:nvPicPr>
      <xdr:blipFill>
        <a:blip r:embed="rId12"/>
        <a:stretch>
          <a:fillRect/>
        </a:stretch>
      </xdr:blipFill>
      <xdr:spPr>
        <a:xfrm>
          <a:off x="9094470" y="35149790"/>
          <a:ext cx="920750" cy="995680"/>
        </a:xfrm>
        <a:prstGeom prst="rect">
          <a:avLst/>
        </a:prstGeom>
        <a:noFill/>
        <a:ln w="9525">
          <a:noFill/>
        </a:ln>
      </xdr:spPr>
    </xdr:pic>
  </etc:cellImage>
  <etc:cellImage>
    <xdr:pic>
      <xdr:nvPicPr>
        <xdr:cNvPr id="46" name="ID_DA25653895B044AEA801E593C133DCDD" descr="C:/Users/Administrator/Desktop/新建文件夹/图片41.png图片41"/>
        <xdr:cNvPicPr>
          <a:picLocks noChangeAspect="1"/>
        </xdr:cNvPicPr>
      </xdr:nvPicPr>
      <xdr:blipFill>
        <a:blip r:embed="rId25"/>
        <a:srcRect t="165" b="165"/>
        <a:stretch>
          <a:fillRect/>
        </a:stretch>
      </xdr:blipFill>
      <xdr:spPr>
        <a:xfrm flipH="1">
          <a:off x="9258300" y="37317680"/>
          <a:ext cx="1156970" cy="1402080"/>
        </a:xfrm>
        <a:prstGeom prst="rect">
          <a:avLst/>
        </a:prstGeom>
        <a:noFill/>
        <a:ln w="9525">
          <a:noFill/>
        </a:ln>
      </xdr:spPr>
    </xdr:pic>
  </etc:cellImage>
  <etc:cellImage>
    <xdr:pic>
      <xdr:nvPicPr>
        <xdr:cNvPr id="47" name="ID_1BE66286BD474C17B09114D69126753D" descr="C:/Users/Administrator/Desktop/新建文件夹/图片42.png图片42"/>
        <xdr:cNvPicPr>
          <a:picLocks noChangeAspect="1"/>
        </xdr:cNvPicPr>
      </xdr:nvPicPr>
      <xdr:blipFill>
        <a:blip r:embed="rId26"/>
        <a:srcRect l="2264" r="2264"/>
        <a:stretch>
          <a:fillRect/>
        </a:stretch>
      </xdr:blipFill>
      <xdr:spPr>
        <a:xfrm>
          <a:off x="9203690" y="37953315"/>
          <a:ext cx="1008380" cy="1121410"/>
        </a:xfrm>
        <a:prstGeom prst="rect">
          <a:avLst/>
        </a:prstGeom>
        <a:noFill/>
        <a:ln w="9525">
          <a:noFill/>
        </a:ln>
      </xdr:spPr>
    </xdr:pic>
  </etc:cellImage>
  <etc:cellImage>
    <xdr:pic>
      <xdr:nvPicPr>
        <xdr:cNvPr id="49" name="ID_598881761D3F4A8A929D0A729F1D62D1" descr="C:/Users/Administrator/Desktop/新建文件夹/图片44.png图片44"/>
        <xdr:cNvPicPr>
          <a:picLocks noChangeAspect="1"/>
        </xdr:cNvPicPr>
      </xdr:nvPicPr>
      <xdr:blipFill>
        <a:blip r:embed="rId27"/>
        <a:srcRect l="2544" r="2544"/>
        <a:stretch>
          <a:fillRect/>
        </a:stretch>
      </xdr:blipFill>
      <xdr:spPr>
        <a:xfrm>
          <a:off x="9543415" y="39117905"/>
          <a:ext cx="1358265" cy="1360805"/>
        </a:xfrm>
        <a:prstGeom prst="rect">
          <a:avLst/>
        </a:prstGeom>
        <a:noFill/>
        <a:ln w="9525">
          <a:noFill/>
        </a:ln>
      </xdr:spPr>
    </xdr:pic>
  </etc:cellImage>
  <etc:cellImage>
    <xdr:pic>
      <xdr:nvPicPr>
        <xdr:cNvPr id="50" name="ID_F43546B512CA40D7968FF91E0C67A52A" descr="C:/Users/Administrator/Desktop/新建文件夹/图片45.png图片45"/>
        <xdr:cNvPicPr>
          <a:picLocks noChangeAspect="1"/>
        </xdr:cNvPicPr>
      </xdr:nvPicPr>
      <xdr:blipFill>
        <a:blip r:embed="rId28"/>
        <a:srcRect l="2794" r="2794"/>
        <a:stretch>
          <a:fillRect/>
        </a:stretch>
      </xdr:blipFill>
      <xdr:spPr>
        <a:xfrm>
          <a:off x="9325610" y="39740205"/>
          <a:ext cx="986790" cy="1341120"/>
        </a:xfrm>
        <a:prstGeom prst="rect">
          <a:avLst/>
        </a:prstGeom>
        <a:noFill/>
        <a:ln w="9525">
          <a:noFill/>
        </a:ln>
      </xdr:spPr>
    </xdr:pic>
  </etc:cellImage>
  <etc:cellImage>
    <xdr:pic>
      <xdr:nvPicPr>
        <xdr:cNvPr id="51" name="ID_6F29893219BA4206BB22239A6EF3427D" descr="C:/Users/Administrator/Desktop/新建文件夹/图片2.png图片2"/>
        <xdr:cNvPicPr>
          <a:picLocks noChangeAspect="1"/>
        </xdr:cNvPicPr>
      </xdr:nvPicPr>
      <xdr:blipFill>
        <a:blip r:embed="rId29"/>
        <a:srcRect t="67" b="67"/>
        <a:stretch>
          <a:fillRect/>
        </a:stretch>
      </xdr:blipFill>
      <xdr:spPr>
        <a:xfrm>
          <a:off x="10306050" y="12367260"/>
          <a:ext cx="1407795" cy="1666875"/>
        </a:xfrm>
        <a:prstGeom prst="rect">
          <a:avLst/>
        </a:prstGeom>
        <a:noFill/>
        <a:ln w="9525">
          <a:noFill/>
        </a:ln>
      </xdr:spPr>
    </xdr:pic>
  </etc:cellImage>
  <etc:cellImage>
    <xdr:pic>
      <xdr:nvPicPr>
        <xdr:cNvPr id="52" name="ID_29E0B23141B442F9A1CEEBE17B07E67C" descr="C:/Users/Administrator/Desktop/新建文件夹/图片46.png图片46"/>
        <xdr:cNvPicPr>
          <a:picLocks noChangeAspect="1"/>
        </xdr:cNvPicPr>
      </xdr:nvPicPr>
      <xdr:blipFill>
        <a:blip r:embed="rId30"/>
        <a:srcRect t="4791" b="4791"/>
        <a:stretch>
          <a:fillRect/>
        </a:stretch>
      </xdr:blipFill>
      <xdr:spPr>
        <a:xfrm>
          <a:off x="9476105" y="40212645"/>
          <a:ext cx="1278890" cy="1230630"/>
        </a:xfrm>
        <a:prstGeom prst="rect">
          <a:avLst/>
        </a:prstGeom>
        <a:noFill/>
        <a:ln w="9525">
          <a:noFill/>
        </a:ln>
      </xdr:spPr>
    </xdr:pic>
  </etc:cellImage>
  <etc:cellImage>
    <xdr:pic>
      <xdr:nvPicPr>
        <xdr:cNvPr id="53" name="ID_D651637EF2174EF0AC563D0264D99E57" descr="C:/Users/Administrator/Desktop/新建文件夹/图片26.png图片26"/>
        <xdr:cNvPicPr>
          <a:picLocks noChangeAspect="1"/>
        </xdr:cNvPicPr>
      </xdr:nvPicPr>
      <xdr:blipFill>
        <a:blip r:embed="rId31"/>
        <a:srcRect t="1360" b="1360"/>
        <a:stretch>
          <a:fillRect/>
        </a:stretch>
      </xdr:blipFill>
      <xdr:spPr>
        <a:xfrm>
          <a:off x="9312910" y="41135300"/>
          <a:ext cx="1308100" cy="1334135"/>
        </a:xfrm>
        <a:prstGeom prst="rect">
          <a:avLst/>
        </a:prstGeom>
        <a:noFill/>
        <a:ln w="9525">
          <a:noFill/>
        </a:ln>
      </xdr:spPr>
    </xdr:pic>
  </etc:cellImage>
  <etc:cellImage>
    <xdr:pic>
      <xdr:nvPicPr>
        <xdr:cNvPr id="54" name="ID_6336463023284BA8B06B71ED8F1E2123" descr="C:/Users/Administrator/Desktop/新建文件夹/图片26.png图片26"/>
        <xdr:cNvPicPr>
          <a:picLocks noChangeAspect="1"/>
        </xdr:cNvPicPr>
      </xdr:nvPicPr>
      <xdr:blipFill>
        <a:blip r:embed="rId31"/>
        <a:srcRect t="1360" b="1360"/>
        <a:stretch>
          <a:fillRect/>
        </a:stretch>
      </xdr:blipFill>
      <xdr:spPr>
        <a:xfrm>
          <a:off x="9611360" y="41894125"/>
          <a:ext cx="1308100" cy="1334135"/>
        </a:xfrm>
        <a:prstGeom prst="rect">
          <a:avLst/>
        </a:prstGeom>
        <a:noFill/>
        <a:ln w="9525">
          <a:noFill/>
        </a:ln>
      </xdr:spPr>
    </xdr:pic>
  </etc:cellImage>
  <etc:cellImage>
    <xdr:pic>
      <xdr:nvPicPr>
        <xdr:cNvPr id="55" name="ID_B94D5E606D59474EAA12B79523911CD9" descr="C:/Users/Administrator/Desktop/新建文件夹/图片47.jpg图片47"/>
        <xdr:cNvPicPr>
          <a:picLocks noChangeAspect="1"/>
        </xdr:cNvPicPr>
      </xdr:nvPicPr>
      <xdr:blipFill>
        <a:blip r:embed="rId16">
          <a:clrChange>
            <a:clrFrom>
              <a:srgbClr val="FFFFFF"/>
            </a:clrFrom>
            <a:clrTo>
              <a:srgbClr val="FFFFFF">
                <a:alpha val="0"/>
              </a:srgbClr>
            </a:clrTo>
          </a:clrChange>
        </a:blip>
        <a:srcRect l="2066" r="2066"/>
        <a:stretch>
          <a:fillRect/>
        </a:stretch>
      </xdr:blipFill>
      <xdr:spPr>
        <a:xfrm>
          <a:off x="10060940" y="42230675"/>
          <a:ext cx="1487805" cy="1414145"/>
        </a:xfrm>
        <a:prstGeom prst="rect">
          <a:avLst/>
        </a:prstGeom>
        <a:noFill/>
        <a:ln w="9525">
          <a:noFill/>
        </a:ln>
      </xdr:spPr>
    </xdr:pic>
  </etc:cellImage>
  <etc:cellImage>
    <xdr:pic>
      <xdr:nvPicPr>
        <xdr:cNvPr id="56" name="ID_11571916A93D44388F3660E8B7075E3B" descr="C:/Users/Administrator/Desktop/新建文件夹/图片48.png图片48"/>
        <xdr:cNvPicPr>
          <a:picLocks noChangeAspect="1"/>
        </xdr:cNvPicPr>
      </xdr:nvPicPr>
      <xdr:blipFill>
        <a:blip r:embed="rId32"/>
        <a:srcRect l="2481" r="2481"/>
        <a:stretch>
          <a:fillRect/>
        </a:stretch>
      </xdr:blipFill>
      <xdr:spPr>
        <a:xfrm>
          <a:off x="9230360" y="42798365"/>
          <a:ext cx="1112520" cy="1113155"/>
        </a:xfrm>
        <a:prstGeom prst="rect">
          <a:avLst/>
        </a:prstGeom>
        <a:noFill/>
        <a:ln w="9525">
          <a:noFill/>
        </a:ln>
      </xdr:spPr>
    </xdr:pic>
  </etc:cellImage>
  <etc:cellImage>
    <xdr:pic>
      <xdr:nvPicPr>
        <xdr:cNvPr id="57" name="ID_687B83D901BB4104AD618950D99A8FD1" descr="微信图片_20240624150807"/>
        <xdr:cNvPicPr>
          <a:picLocks noChangeAspect="1"/>
        </xdr:cNvPicPr>
      </xdr:nvPicPr>
      <xdr:blipFill>
        <a:blip r:embed="rId33"/>
        <a:stretch>
          <a:fillRect/>
        </a:stretch>
      </xdr:blipFill>
      <xdr:spPr>
        <a:xfrm>
          <a:off x="10360025" y="43625770"/>
          <a:ext cx="1412875" cy="995680"/>
        </a:xfrm>
        <a:prstGeom prst="rect">
          <a:avLst/>
        </a:prstGeom>
        <a:noFill/>
        <a:ln w="9525">
          <a:noFill/>
        </a:ln>
      </xdr:spPr>
    </xdr:pic>
  </etc:cellImage>
  <etc:cellImage>
    <xdr:pic>
      <xdr:nvPicPr>
        <xdr:cNvPr id="36" name="ID_F618E86922A24221ADD0F824995FC0F5" descr="_x0000_i1215"/>
        <xdr:cNvPicPr>
          <a:picLocks noChangeAspect="1"/>
        </xdr:cNvPicPr>
      </xdr:nvPicPr>
      <xdr:blipFill>
        <a:blip r:embed="rId31"/>
        <a:srcRect l="2380" r="2380"/>
        <a:stretch>
          <a:fillRect/>
        </a:stretch>
      </xdr:blipFill>
      <xdr:spPr>
        <a:xfrm>
          <a:off x="10834370" y="92290265"/>
          <a:ext cx="1198880" cy="1319530"/>
        </a:xfrm>
        <a:prstGeom prst="rect">
          <a:avLst/>
        </a:prstGeom>
        <a:ln w="12700" cap="flat">
          <a:noFill/>
          <a:miter lim="400000"/>
          <a:headEnd/>
          <a:tailEnd/>
        </a:ln>
        <a:effectLst/>
      </xdr:spPr>
    </xdr:pic>
  </etc:cellImage>
  <etc:cellImage>
    <xdr:pic>
      <xdr:nvPicPr>
        <xdr:cNvPr id="58" name="ID_1615291E517341FAB711D2DC3DC67932" descr="_x0000_i1216"/>
        <xdr:cNvPicPr>
          <a:picLocks noChangeAspect="1"/>
        </xdr:cNvPicPr>
      </xdr:nvPicPr>
      <xdr:blipFill>
        <a:blip r:embed="rId31"/>
        <a:srcRect l="2618" r="2618"/>
        <a:stretch>
          <a:fillRect/>
        </a:stretch>
      </xdr:blipFill>
      <xdr:spPr>
        <a:xfrm>
          <a:off x="11160760" y="93949520"/>
          <a:ext cx="1107440" cy="1224280"/>
        </a:xfrm>
        <a:prstGeom prst="rect">
          <a:avLst/>
        </a:prstGeom>
        <a:ln w="12700" cap="flat">
          <a:noFill/>
          <a:miter lim="400000"/>
          <a:headEnd/>
          <a:tailEnd/>
        </a:ln>
        <a:effectLst/>
      </xdr:spPr>
    </xdr:pic>
  </etc:cellImage>
  <etc:cellImage>
    <xdr:pic>
      <xdr:nvPicPr>
        <xdr:cNvPr id="59" name="ID_583E21D0EB80486CA25AA5F4CCBA9FED" descr="_x0000_i1217"/>
        <xdr:cNvPicPr>
          <a:picLocks noChangeAspect="1"/>
        </xdr:cNvPicPr>
      </xdr:nvPicPr>
      <xdr:blipFill>
        <a:blip r:embed="rId34"/>
        <a:stretch>
          <a:fillRect/>
        </a:stretch>
      </xdr:blipFill>
      <xdr:spPr>
        <a:xfrm>
          <a:off x="10684510" y="96425385"/>
          <a:ext cx="1633855" cy="857250"/>
        </a:xfrm>
        <a:prstGeom prst="rect">
          <a:avLst/>
        </a:prstGeom>
        <a:ln w="12700" cap="flat">
          <a:noFill/>
          <a:miter lim="400000"/>
          <a:headEnd/>
          <a:tailEnd/>
        </a:ln>
        <a:effectLst/>
      </xdr:spPr>
    </xdr:pic>
  </etc:cellImage>
  <etc:cellImage>
    <xdr:pic>
      <xdr:nvPicPr>
        <xdr:cNvPr id="60" name="ID_1F775FC4BB1347D6B28447922C1E1213"/>
        <xdr:cNvPicPr/>
      </xdr:nvPicPr>
      <xdr:blipFill>
        <a:blip r:embed="rId35"/>
        <a:srcRect/>
        <a:stretch>
          <a:fillRect/>
        </a:stretch>
      </xdr:blipFill>
      <xdr:spPr>
        <a:xfrm>
          <a:off x="11255375" y="101267260"/>
          <a:ext cx="1223645" cy="991870"/>
        </a:xfrm>
        <a:prstGeom prst="rect">
          <a:avLst/>
        </a:prstGeom>
      </xdr:spPr>
    </xdr:pic>
  </etc:cellImage>
  <etc:cellImage>
    <xdr:pic>
      <xdr:nvPicPr>
        <xdr:cNvPr id="61" name="ID_7D4579C85AD049A28471C5D3C1550320" descr="_x0000_i1219"/>
        <xdr:cNvPicPr>
          <a:picLocks noChangeAspect="1"/>
        </xdr:cNvPicPr>
      </xdr:nvPicPr>
      <xdr:blipFill>
        <a:blip r:embed="rId36"/>
        <a:srcRect l="2563" r="2563"/>
        <a:stretch>
          <a:fillRect/>
        </a:stretch>
      </xdr:blipFill>
      <xdr:spPr>
        <a:xfrm>
          <a:off x="10844530" y="103198930"/>
          <a:ext cx="1278255" cy="1076960"/>
        </a:xfrm>
        <a:prstGeom prst="rect">
          <a:avLst/>
        </a:prstGeom>
        <a:ln w="12700" cap="flat">
          <a:noFill/>
          <a:miter lim="400000"/>
          <a:headEnd/>
          <a:tailEnd/>
        </a:ln>
        <a:effectLst/>
      </xdr:spPr>
    </xdr:pic>
  </etc:cellImage>
  <etc:cellImage>
    <xdr:pic>
      <xdr:nvPicPr>
        <xdr:cNvPr id="62" name="ID_A34FC1888AA242F4800251F89317BBBF" descr="_x0000_i1220"/>
        <xdr:cNvPicPr>
          <a:picLocks noChangeAspect="1"/>
        </xdr:cNvPicPr>
      </xdr:nvPicPr>
      <xdr:blipFill>
        <a:blip r:embed="rId37"/>
        <a:stretch>
          <a:fillRect/>
        </a:stretch>
      </xdr:blipFill>
      <xdr:spPr>
        <a:xfrm>
          <a:off x="10844530" y="105253155"/>
          <a:ext cx="1632585" cy="1423670"/>
        </a:xfrm>
        <a:prstGeom prst="rect">
          <a:avLst/>
        </a:prstGeom>
        <a:ln w="12700" cap="flat">
          <a:noFill/>
          <a:miter lim="400000"/>
          <a:headEnd/>
          <a:tailEnd/>
        </a:ln>
        <a:effectLst/>
      </xdr:spPr>
    </xdr:pic>
  </etc:cellImage>
  <etc:cellImage>
    <xdr:pic>
      <xdr:nvPicPr>
        <xdr:cNvPr id="63" name="ID_B402A5D62A9149EE829000A5AC71BE92" descr="_x0000_i1221"/>
        <xdr:cNvPicPr>
          <a:picLocks noChangeAspect="1"/>
        </xdr:cNvPicPr>
      </xdr:nvPicPr>
      <xdr:blipFill>
        <a:blip r:embed="rId38"/>
        <a:srcRect l="2313" r="2313"/>
        <a:stretch>
          <a:fillRect/>
        </a:stretch>
      </xdr:blipFill>
      <xdr:spPr>
        <a:xfrm>
          <a:off x="11035030" y="107850940"/>
          <a:ext cx="1264285" cy="946150"/>
        </a:xfrm>
        <a:prstGeom prst="rect">
          <a:avLst/>
        </a:prstGeom>
        <a:ln w="12700" cap="flat">
          <a:noFill/>
          <a:miter lim="400000"/>
          <a:headEnd/>
          <a:tailEnd/>
        </a:ln>
        <a:effectLst/>
      </xdr:spPr>
    </xdr:pic>
  </etc:cellImage>
  <etc:cellImage>
    <xdr:pic>
      <xdr:nvPicPr>
        <xdr:cNvPr id="64" name="ID_CDF4BA13A58D4EB4BAB58073F862CCB9" descr="_x0000_i1222"/>
        <xdr:cNvPicPr>
          <a:picLocks noChangeAspect="1"/>
        </xdr:cNvPicPr>
      </xdr:nvPicPr>
      <xdr:blipFill>
        <a:blip r:embed="rId39"/>
        <a:stretch>
          <a:fillRect/>
        </a:stretch>
      </xdr:blipFill>
      <xdr:spPr>
        <a:xfrm>
          <a:off x="10572115" y="111890175"/>
          <a:ext cx="1206500" cy="1283335"/>
        </a:xfrm>
        <a:prstGeom prst="rect">
          <a:avLst/>
        </a:prstGeom>
        <a:ln w="12700" cap="flat">
          <a:noFill/>
          <a:miter lim="400000"/>
          <a:headEnd/>
          <a:tailEnd/>
        </a:ln>
        <a:effectLst/>
      </xdr:spPr>
    </xdr:pic>
  </etc:cellImage>
  <etc:cellImage>
    <xdr:pic>
      <xdr:nvPicPr>
        <xdr:cNvPr id="65" name="ID_D001B1C2FBF1480088F64945F7D2FAE5"/>
        <xdr:cNvPicPr>
          <a:picLocks noChangeAspect="1"/>
        </xdr:cNvPicPr>
      </xdr:nvPicPr>
      <xdr:blipFill>
        <a:blip r:embed="rId40"/>
        <a:stretch>
          <a:fillRect/>
        </a:stretch>
      </xdr:blipFill>
      <xdr:spPr>
        <a:xfrm>
          <a:off x="10830560" y="4109720"/>
          <a:ext cx="2876550" cy="3733800"/>
        </a:xfrm>
        <a:prstGeom prst="rect">
          <a:avLst/>
        </a:prstGeom>
        <a:noFill/>
        <a:ln w="9525">
          <a:noFill/>
        </a:ln>
      </xdr:spPr>
    </xdr:pic>
  </etc:cellImage>
  <etc:cellImage>
    <xdr:pic>
      <xdr:nvPicPr>
        <xdr:cNvPr id="66" name="ID_191EB581B0F84AB294FBF54C2646590A" descr="WPS图片(1)"/>
        <xdr:cNvPicPr>
          <a:picLocks noChangeAspect="1"/>
        </xdr:cNvPicPr>
      </xdr:nvPicPr>
      <xdr:blipFill>
        <a:blip r:embed="rId41"/>
        <a:stretch>
          <a:fillRect/>
        </a:stretch>
      </xdr:blipFill>
      <xdr:spPr>
        <a:xfrm>
          <a:off x="12243435" y="18434050"/>
          <a:ext cx="1360170" cy="1673225"/>
        </a:xfrm>
        <a:prstGeom prst="rect">
          <a:avLst/>
        </a:prstGeom>
      </xdr:spPr>
    </xdr:pic>
  </etc:cellImage>
  <etc:cellImage>
    <xdr:pic>
      <xdr:nvPicPr>
        <xdr:cNvPr id="7" name="ID_29F70EC41F064BB58A472CB6F94F3AA6"/>
        <xdr:cNvPicPr>
          <a:picLocks noChangeAspect="1"/>
        </xdr:cNvPicPr>
      </xdr:nvPicPr>
      <xdr:blipFill>
        <a:blip r:embed="rId42"/>
        <a:stretch>
          <a:fillRect/>
        </a:stretch>
      </xdr:blipFill>
      <xdr:spPr>
        <a:xfrm>
          <a:off x="14939645" y="24090630"/>
          <a:ext cx="3371850" cy="5724525"/>
        </a:xfrm>
        <a:prstGeom prst="rect">
          <a:avLst/>
        </a:prstGeom>
        <a:noFill/>
        <a:ln w="9525">
          <a:noFill/>
        </a:ln>
      </xdr:spPr>
    </xdr:pic>
  </etc:cellImage>
  <etc:cellImage>
    <xdr:pic>
      <xdr:nvPicPr>
        <xdr:cNvPr id="67" name="ID_605470A3D7AB43BAB1C861AF06A38D0F"/>
        <xdr:cNvPicPr>
          <a:picLocks noChangeAspect="1"/>
        </xdr:cNvPicPr>
      </xdr:nvPicPr>
      <xdr:blipFill>
        <a:blip r:embed="rId43"/>
        <a:stretch>
          <a:fillRect/>
        </a:stretch>
      </xdr:blipFill>
      <xdr:spPr>
        <a:xfrm>
          <a:off x="14980920" y="28565475"/>
          <a:ext cx="2305050" cy="4248150"/>
        </a:xfrm>
        <a:prstGeom prst="rect">
          <a:avLst/>
        </a:prstGeom>
        <a:noFill/>
        <a:ln w="9525">
          <a:noFill/>
        </a:ln>
      </xdr:spPr>
    </xdr:pic>
  </etc:cellImage>
  <etc:cellImage>
    <xdr:pic>
      <xdr:nvPicPr>
        <xdr:cNvPr id="68" name="ID_BCC4BF76E4144A68BC10A8EED0D1875D"/>
        <xdr:cNvPicPr>
          <a:picLocks noChangeAspect="1"/>
        </xdr:cNvPicPr>
      </xdr:nvPicPr>
      <xdr:blipFill>
        <a:blip r:embed="rId44"/>
        <a:stretch>
          <a:fillRect/>
        </a:stretch>
      </xdr:blipFill>
      <xdr:spPr>
        <a:xfrm>
          <a:off x="15048865" y="30932755"/>
          <a:ext cx="2933700" cy="5048250"/>
        </a:xfrm>
        <a:prstGeom prst="rect">
          <a:avLst/>
        </a:prstGeom>
        <a:noFill/>
        <a:ln w="9525">
          <a:noFill/>
        </a:ln>
      </xdr:spPr>
    </xdr:pic>
  </etc:cellImage>
  <etc:cellImage>
    <xdr:pic>
      <xdr:nvPicPr>
        <xdr:cNvPr id="75" name="ID_B2BE80E3B77F47C787511F685E43A43E"/>
        <xdr:cNvPicPr>
          <a:picLocks noChangeAspect="1"/>
        </xdr:cNvPicPr>
      </xdr:nvPicPr>
      <xdr:blipFill>
        <a:blip r:embed="rId45"/>
        <a:stretch>
          <a:fillRect/>
        </a:stretch>
      </xdr:blipFill>
      <xdr:spPr>
        <a:xfrm>
          <a:off x="10052050" y="170771185"/>
          <a:ext cx="11144250" cy="7981950"/>
        </a:xfrm>
        <a:prstGeom prst="rect">
          <a:avLst/>
        </a:prstGeom>
        <a:noFill/>
        <a:ln w="9525">
          <a:noFill/>
        </a:ln>
      </xdr:spPr>
    </xdr:pic>
  </etc:cellImage>
  <etc:cellImage>
    <xdr:pic>
      <xdr:nvPicPr>
        <xdr:cNvPr id="8" name="ID_61FC12E9E99E4239B3ADE4418C1CB3D7"/>
        <xdr:cNvPicPr>
          <a:picLocks noChangeAspect="1"/>
        </xdr:cNvPicPr>
      </xdr:nvPicPr>
      <xdr:blipFill>
        <a:blip r:embed="rId46"/>
        <a:stretch>
          <a:fillRect/>
        </a:stretch>
      </xdr:blipFill>
      <xdr:spPr>
        <a:xfrm>
          <a:off x="9957435" y="150559770"/>
          <a:ext cx="6686550" cy="5305425"/>
        </a:xfrm>
        <a:prstGeom prst="rect">
          <a:avLst/>
        </a:prstGeom>
        <a:noFill/>
        <a:ln w="9525">
          <a:noFill/>
        </a:ln>
      </xdr:spPr>
    </xdr:pic>
  </etc:cellImage>
  <etc:cellImage>
    <xdr:pic>
      <xdr:nvPicPr>
        <xdr:cNvPr id="10" name="ID_2D260F51BE8D4EDB9B4A86658FCE92B2"/>
        <xdr:cNvPicPr>
          <a:picLocks noChangeAspect="1"/>
        </xdr:cNvPicPr>
      </xdr:nvPicPr>
      <xdr:blipFill>
        <a:blip r:embed="rId47"/>
        <a:stretch>
          <a:fillRect/>
        </a:stretch>
      </xdr:blipFill>
      <xdr:spPr>
        <a:xfrm>
          <a:off x="9916160" y="159659955"/>
          <a:ext cx="4229100" cy="3619500"/>
        </a:xfrm>
        <a:prstGeom prst="rect">
          <a:avLst/>
        </a:prstGeom>
        <a:noFill/>
        <a:ln w="9525">
          <a:noFill/>
        </a:ln>
      </xdr:spPr>
    </xdr:pic>
  </etc:cellImage>
  <etc:cellImage>
    <xdr:pic>
      <xdr:nvPicPr>
        <xdr:cNvPr id="11" name="ID_BF176D4289014D17BC826EF769A053CA"/>
        <xdr:cNvPicPr>
          <a:picLocks noChangeAspect="1"/>
        </xdr:cNvPicPr>
      </xdr:nvPicPr>
      <xdr:blipFill>
        <a:blip r:embed="rId48"/>
        <a:stretch>
          <a:fillRect/>
        </a:stretch>
      </xdr:blipFill>
      <xdr:spPr>
        <a:xfrm>
          <a:off x="10133965" y="100665280"/>
          <a:ext cx="2990850" cy="3870325"/>
        </a:xfrm>
        <a:prstGeom prst="rect">
          <a:avLst/>
        </a:prstGeom>
        <a:noFill/>
        <a:ln w="9525">
          <a:noFill/>
        </a:ln>
      </xdr:spPr>
    </xdr:pic>
  </etc:cellImage>
  <etc:cellImage>
    <xdr:pic>
      <xdr:nvPicPr>
        <xdr:cNvPr id="22" name="ID_79DCB036CF104445BF38BFCAFBAA0DD9"/>
        <xdr:cNvPicPr>
          <a:picLocks noChangeAspect="1"/>
        </xdr:cNvPicPr>
      </xdr:nvPicPr>
      <xdr:blipFill>
        <a:blip r:embed="rId49"/>
        <a:stretch>
          <a:fillRect/>
        </a:stretch>
      </xdr:blipFill>
      <xdr:spPr>
        <a:xfrm>
          <a:off x="11213465" y="142490825"/>
          <a:ext cx="4229100" cy="2950845"/>
        </a:xfrm>
        <a:prstGeom prst="rect">
          <a:avLst/>
        </a:prstGeom>
        <a:noFill/>
        <a:ln w="9525">
          <a:noFill/>
        </a:ln>
      </xdr:spPr>
    </xdr:pic>
  </etc:cellImage>
  <etc:cellImage>
    <xdr:pic>
      <xdr:nvPicPr>
        <xdr:cNvPr id="16" name="ID_85584772D0544A2B8D4FB4E9819CDF9E"/>
        <xdr:cNvPicPr>
          <a:picLocks noChangeAspect="1"/>
        </xdr:cNvPicPr>
      </xdr:nvPicPr>
      <xdr:blipFill>
        <a:blip r:embed="rId50"/>
        <a:stretch>
          <a:fillRect/>
        </a:stretch>
      </xdr:blipFill>
      <xdr:spPr>
        <a:xfrm>
          <a:off x="11235690" y="11717655"/>
          <a:ext cx="1241425" cy="1583690"/>
        </a:xfrm>
        <a:prstGeom prst="rect">
          <a:avLst/>
        </a:prstGeom>
        <a:noFill/>
        <a:ln w="9525">
          <a:noFill/>
        </a:ln>
      </xdr:spPr>
    </xdr:pic>
  </etc:cellImage>
  <etc:cellImage>
    <xdr:pic>
      <xdr:nvPicPr>
        <xdr:cNvPr id="35" name="ID_A58AA4530903480BABA34F1B4080BBBE"/>
        <xdr:cNvPicPr>
          <a:picLocks noChangeAspect="1"/>
        </xdr:cNvPicPr>
      </xdr:nvPicPr>
      <xdr:blipFill>
        <a:blip r:embed="rId51"/>
        <a:stretch>
          <a:fillRect/>
        </a:stretch>
      </xdr:blipFill>
      <xdr:spPr>
        <a:xfrm>
          <a:off x="10771505" y="2457450"/>
          <a:ext cx="5203825" cy="4304030"/>
        </a:xfrm>
        <a:prstGeom prst="rect">
          <a:avLst/>
        </a:prstGeom>
        <a:noFill/>
        <a:ln w="9525">
          <a:noFill/>
        </a:ln>
      </xdr:spPr>
    </xdr:pic>
  </etc:cellImage>
  <etc:cellImage>
    <xdr:pic>
      <xdr:nvPicPr>
        <xdr:cNvPr id="13" name="ID_5CBA38C2B86B486EBEE3BC4C28F5C500"/>
        <xdr:cNvPicPr>
          <a:picLocks noChangeAspect="1"/>
        </xdr:cNvPicPr>
      </xdr:nvPicPr>
      <xdr:blipFill>
        <a:blip r:embed="rId52"/>
        <a:stretch>
          <a:fillRect/>
        </a:stretch>
      </xdr:blipFill>
      <xdr:spPr>
        <a:xfrm>
          <a:off x="8380730" y="110434120"/>
          <a:ext cx="1314450" cy="2286000"/>
        </a:xfrm>
        <a:prstGeom prst="rect">
          <a:avLst/>
        </a:prstGeom>
        <a:noFill/>
        <a:ln w="9525">
          <a:noFill/>
        </a:ln>
      </xdr:spPr>
    </xdr:pic>
  </etc:cellImage>
  <etc:cellImage>
    <xdr:pic>
      <xdr:nvPicPr>
        <xdr:cNvPr id="42" name="ID_3426D7A4CD2A4F8484CF17A1B8603FD3"/>
        <xdr:cNvPicPr>
          <a:picLocks noChangeAspect="1"/>
        </xdr:cNvPicPr>
      </xdr:nvPicPr>
      <xdr:blipFill>
        <a:blip r:embed="rId53"/>
        <a:stretch>
          <a:fillRect/>
        </a:stretch>
      </xdr:blipFill>
      <xdr:spPr>
        <a:xfrm>
          <a:off x="6779895" y="44432855"/>
          <a:ext cx="1383030" cy="1200150"/>
        </a:xfrm>
        <a:prstGeom prst="rect">
          <a:avLst/>
        </a:prstGeom>
        <a:noFill/>
        <a:ln w="9525">
          <a:noFill/>
        </a:ln>
      </xdr:spPr>
    </xdr:pic>
  </etc:cellImage>
  <etc:cellImage>
    <xdr:pic>
      <xdr:nvPicPr>
        <xdr:cNvPr id="44" name="ID_51F35310D3A24BE6BB3243481E6AD7AC"/>
        <xdr:cNvPicPr>
          <a:picLocks noChangeAspect="1"/>
        </xdr:cNvPicPr>
      </xdr:nvPicPr>
      <xdr:blipFill>
        <a:blip r:embed="rId54"/>
        <a:stretch>
          <a:fillRect/>
        </a:stretch>
      </xdr:blipFill>
      <xdr:spPr>
        <a:xfrm>
          <a:off x="6707505" y="151960580"/>
          <a:ext cx="1565910" cy="1598930"/>
        </a:xfrm>
        <a:prstGeom prst="rect">
          <a:avLst/>
        </a:prstGeom>
        <a:noFill/>
        <a:ln w="9525">
          <a:noFill/>
        </a:ln>
      </xdr:spPr>
    </xdr:pic>
  </etc:cellImage>
  <etc:cellImage>
    <xdr:pic>
      <xdr:nvPicPr>
        <xdr:cNvPr id="48" name="ID_FB9F6E9BF0884A8C95DAEBEF062A5A64" descr="_x0000_i1211"/>
        <xdr:cNvPicPr>
          <a:picLocks noChangeAspect="1"/>
        </xdr:cNvPicPr>
      </xdr:nvPicPr>
      <xdr:blipFill>
        <a:blip r:embed="rId55"/>
        <a:srcRect l="5723" r="5723"/>
        <a:stretch>
          <a:fillRect/>
        </a:stretch>
      </xdr:blipFill>
      <xdr:spPr>
        <a:xfrm>
          <a:off x="6844665" y="113135410"/>
          <a:ext cx="1276985" cy="1557655"/>
        </a:xfrm>
        <a:prstGeom prst="rect">
          <a:avLst/>
        </a:prstGeom>
        <a:ln w="12700" cap="flat">
          <a:noFill/>
          <a:miter lim="400000"/>
          <a:headEnd/>
          <a:tailEnd/>
        </a:ln>
        <a:effectLst/>
      </xdr:spPr>
    </xdr:pic>
  </etc:cellImage>
  <etc:cellImage>
    <xdr:pic>
      <xdr:nvPicPr>
        <xdr:cNvPr id="69" name="ID_83DDCE0A077F46C3A173559F6AC90200"/>
        <xdr:cNvPicPr/>
      </xdr:nvPicPr>
      <xdr:blipFill>
        <a:blip r:embed="rId26"/>
        <a:srcRect l="2392" r="2392"/>
        <a:stretch>
          <a:fillRect/>
        </a:stretch>
      </xdr:blipFill>
      <xdr:spPr>
        <a:xfrm>
          <a:off x="6781165" y="108502450"/>
          <a:ext cx="1370330" cy="1419860"/>
        </a:xfrm>
        <a:prstGeom prst="rect">
          <a:avLst/>
        </a:prstGeom>
      </xdr:spPr>
    </xdr:pic>
  </etc:cellImage>
  <etc:cellImage>
    <xdr:pic>
      <xdr:nvPicPr>
        <xdr:cNvPr id="71" name="ID_746EF7E44DA9488CA3C85B3141FD6C3C"/>
        <xdr:cNvPicPr>
          <a:picLocks noChangeAspect="1"/>
        </xdr:cNvPicPr>
      </xdr:nvPicPr>
      <xdr:blipFill>
        <a:blip r:embed="rId56"/>
        <a:stretch>
          <a:fillRect/>
        </a:stretch>
      </xdr:blipFill>
      <xdr:spPr>
        <a:xfrm>
          <a:off x="6871335" y="134165975"/>
          <a:ext cx="1295400" cy="742950"/>
        </a:xfrm>
        <a:prstGeom prst="rect">
          <a:avLst/>
        </a:prstGeom>
        <a:noFill/>
        <a:ln>
          <a:noFill/>
        </a:ln>
      </xdr:spPr>
    </xdr:pic>
  </etc:cellImage>
  <etc:cellImage>
    <xdr:pic>
      <xdr:nvPicPr>
        <xdr:cNvPr id="72" name="ID_7EFD1AB7E14F451A88351072DBFC3026"/>
        <xdr:cNvPicPr>
          <a:picLocks noChangeAspect="1"/>
        </xdr:cNvPicPr>
      </xdr:nvPicPr>
      <xdr:blipFill>
        <a:blip r:embed="rId57"/>
        <a:stretch>
          <a:fillRect/>
        </a:stretch>
      </xdr:blipFill>
      <xdr:spPr>
        <a:xfrm>
          <a:off x="6845300" y="122501025"/>
          <a:ext cx="1306195" cy="718185"/>
        </a:xfrm>
        <a:prstGeom prst="rect">
          <a:avLst/>
        </a:prstGeom>
        <a:noFill/>
        <a:ln>
          <a:noFill/>
        </a:ln>
      </xdr:spPr>
    </xdr:pic>
  </etc:cellImage>
</etc:cellImages>
</file>

<file path=xl/sharedStrings.xml><?xml version="1.0" encoding="utf-8"?>
<sst xmlns="http://schemas.openxmlformats.org/spreadsheetml/2006/main" count="230" uniqueCount="220">
  <si>
    <t>绍兴市人民医院镜湖总院医用功能用车汇总清单</t>
  </si>
  <si>
    <t>序号</t>
  </si>
  <si>
    <t>名称</t>
  </si>
  <si>
    <t>规格（mm）</t>
  </si>
  <si>
    <t>材质</t>
  </si>
  <si>
    <t>参考图片</t>
  </si>
  <si>
    <t>数量（辆）</t>
  </si>
  <si>
    <t>车（不锈钢被服车）（样品）</t>
  </si>
  <si>
    <t>560*560*890</t>
  </si>
  <si>
    <t>1、框架采用优质304不锈钢管制作而成，四立柱结构。表面不留手印处理。整体牢固，焊接光洁，无毛边，表面经过研磨及电解抛光处理，平整光滑不留痕。管材为φ25×1.5mm，立柱上加不锈钢袋夹，顶部加厚度≥1.5mm不锈钢盖子，底部为不锈钢管栅栏或者整体覆不锈钢板。
2、配可拆卸防水布袋，材质为高强度涂塑牛津布制作，耐用，易清洗。
3、配3寸ABS外罩聚胺酯双轴承静音脚轮，防卷发、静电、生锈等。其中两只脚轮带刹车</t>
  </si>
  <si>
    <t>车（不锈钢被服车1）</t>
  </si>
  <si>
    <t>φ550*800</t>
  </si>
  <si>
    <t>1、整体采用φ25×1.5mm的304不锈钢管焊接成型，三立柱结构，管材厚度≥1.5mm，顶部及底部圆形采用折弯一体成型工艺，整车直径550㎜。                                   2、配三只3寸带刹车脚轮，脚轮采用静音设计推行轻便无噪音，脚轮具有防缠绕功能，造型美观大方。                       3、立柱上带三个不锈钢布袋夹。</t>
  </si>
  <si>
    <t>车（不锈钢开水车）</t>
  </si>
  <si>
    <t>1250*700*800</t>
  </si>
  <si>
    <t xml:space="preserve">        
1、材质：采用优质不锈钢304材质。板材厚度≥1.2mm、围栏管材规格≥25*25*1.5mm。板材表面经过研磨及电解抛光处理，平整光滑不留痕。
2、四周带围栏，围栏高度超过开水瓶2/3高度，底部采用厚度≥1.2mm的304不锈钢板材铺面，一侧带推车扶手，扶手采用规格≥φ32×1.5mm不锈钢管。
3、脚轮:采用4寸PU材质的静音万向轮，其中两只脚轮带刹车。</t>
  </si>
  <si>
    <t>1、材质：采用优质不锈钢304材质。板材厚≥1.2mm、围栏管材规格≥25*25*1.5mm。板材表面经过研磨及电解抛光处理，平整光滑不留痕。
2、四周带围栏，围栏高度超过开水瓶2/3高度，底部厚度≥1.2mm的304不锈钢板材铺面，一侧带推车扶手，扶手采用规格≥φ32×1.5mm不锈钢管。
3、脚轮:采用4寸PU材质的静音万向轮，其中两只脚轮带刹车。
4、车体内部按要求分格。</t>
  </si>
  <si>
    <t>车（治疗车1）（样品）</t>
  </si>
  <si>
    <t>主体规格：650×480×900</t>
  </si>
  <si>
    <t>1、高光模具成型台面，圆角设计，整体光洁无喷涂，不褪色；台面厚度≥40mm，自带无缝式一体式围栏，围栏高度≥35mm。
2、铝型材立柱，表面氧化高光原色闪银无喷涂，立柱带有多功能轨道，轨道内装有可调节高度的增强尼龙实心注塑扶手，以及多功能横杆，实现多种配件在两侧可自由调整高度和位置，也可根据院感要求在车体两侧互换；
3、车体配备隐藏式侧拉板，该板前平后凹设计，前部可书写或放置物品，后部可放笔或标签等小物品。
4、车体侧板背板及抽屉底板均选用铝塑复合板拼装，铝塑复合板厚度≥4mm。
5、上下层全尺寸双抽屉设计，抽屉高度≧120mm，抽面采用侧边封闭式设计，侧边无缝隙好打理，且无缝贴合立柱。
6、抽屉内斗为小圆角中空铝型材，抽屉内斗为小圆角中空铝型材，铝型材截面厚度大于10mm，抽屉整体通过加强塑料件连接组装，抽屉内部无焊接打磨喷涂；
7、抽屉选用三节静音阻尼滑轨，抽拉顺畅安静，带阻尼回缩功能；抽屉内置可任意调节的透明PC滑动隔板，可前后左右调节方格大小，方便药品器械分类存放；
8、配有可调节式锐器盒架，可灵活固定1-5L锐器盒，304不锈钢物品筐，上口采用双层边加粗圆钢。
9、脚轮：采用4寸聚胺脂双轴承静音脚轮，其中两只带刹车，脚轮轮面pu材质。
10、共带4只垃圾桶（含利器盒），要带摇摆盖垃圾桶，垃圾桶低于台面。                                                                                                             11、表面静电喷涂工艺：金属部份采用内外防锈处理工艺，全自动喷塑设备。表面静电喷塑，内面磷化膜，整体全面覆盖且膜厚一致。</t>
  </si>
  <si>
    <t>车（治疗车1-1）</t>
  </si>
  <si>
    <t>主体规格：590*470*930</t>
  </si>
  <si>
    <r>
      <rPr>
        <sz val="12"/>
        <rFont val="宋体"/>
        <charset val="134"/>
      </rPr>
      <t>1、高光模具成型台面，圆角设计，整体光洁无喷涂，不褪色；台面厚度≥40mm，自带无缝式一体式围栏，围栏高度≥35mm。
2、铝型材立柱，表面氧化高光原色闪银无喷涂，立柱带有多功能轨道，轨道内装有可调节高度的增强尼龙实心注塑扶手，以及多功能横杆，实现多种配件在两侧可自由调整高度和位置，也可根据院感要求在车体两侧互换；
3、车体配备隐藏式侧拉板，该板前平后凹设计，前部可书写或放置物品，后部可放笔或标签等小物品。
4、车体侧板背板及抽屉底板均选用铝塑复合板拼装，铝塑复合板厚度≥4mm。
5、上下全尺寸双抽屉设计，抽面采用侧边封闭式设计，侧边无缝隙好打理，且无缝贴合立柱。
6、抽屉内斗为小圆角中空铝型材，抽屉内斗为小圆角中空铝型材，铝型材截面厚度大于10mm，抽屉整体通过加强塑料件连接组装，抽屉内部无焊接打磨喷涂；
7、抽屉选用三节静音阻尼滑轨，抽拉顺畅安静，带阻尼回缩功能；抽屉内置可任意调节的透明PC滑动隔板，可前后左右调节方格大小，方便药品器械分类存放；
8、配有可调节式锐器盒架，可灵活固定1-5L锐器盒，304不锈钢物品筐，上口</t>
    </r>
    <r>
      <rPr>
        <sz val="12"/>
        <color rgb="FFFF0000"/>
        <rFont val="宋体"/>
        <charset val="134"/>
      </rPr>
      <t>采用</t>
    </r>
    <r>
      <rPr>
        <sz val="12"/>
        <rFont val="宋体"/>
        <charset val="134"/>
      </rPr>
      <t>双层边加粗圆钢。配备2个圆形垃圾桶。
9、脚轮：采用</t>
    </r>
    <r>
      <rPr>
        <sz val="12"/>
        <color rgb="FFFF0000"/>
        <rFont val="宋体"/>
        <charset val="134"/>
      </rPr>
      <t>4寸</t>
    </r>
    <r>
      <rPr>
        <sz val="12"/>
        <rFont val="宋体"/>
        <charset val="134"/>
      </rPr>
      <t xml:space="preserve">聚胺脂双轴承静音脚轮，其中两只带刹车，脚轮轮面pu材质。                                                                                                       10、表面静电喷涂工艺：金属部份采用内外防锈处理工艺，全自动喷塑设备。表面静电喷塑，内面磷化膜，整体全面覆盖且膜厚一致。
</t>
    </r>
  </si>
  <si>
    <t>口服药车（样品）</t>
  </si>
  <si>
    <t>670×490×870</t>
  </si>
  <si>
    <r>
      <rPr>
        <sz val="12"/>
        <rFont val="宋体"/>
        <charset val="134"/>
      </rPr>
      <t>1、高光模具成型台面，圆角设计，整体光洁无喷涂，不褪色；台面厚度≥40mm，自带无缝式一体式围栏，围栏高度≥35mm。
2、铝型材立柱，表面氧化高光原色闪银无喷涂，立柱带有多功能轨道，轨道内装有可调节高度的增强尼龙实心注塑扶手，以及功能横杆，实现多种配件在两侧可自由调整高度和位置，也可根据院感要求在车体两侧互换；
3、车体配备隐藏式侧拉板，该板前平后凹设计，前部可书写或放置物品，后部可放笔或标签等小物品。
4、车体侧板背板及抽屉底板均选用铝塑复合板拼装，铝塑复合板厚度≥4mm。
5、抽屉采用整面覆盖式设计，正面简洁一体感觉强，边上无隙好打理贴合立柱，拉手采用长弧形电镀锌合金材料，表面光洁度好，易打理，不藏污，长度约380MM。抽屉高度规格如下：120mm*2个，135mm*1个，200mm*1个。
6、抽屉内斗为小圆角中空铝型材，铝型材截面厚度大于10mm，抽屉整体通过加强塑料件连接组装抽屉内部无焊接打磨喷涂；
7、抽屉选用三节静音阻尼滑轨，抽拉顺畅安静，带阻尼回缩功能；抽屉内置可任意调节的透明PC滑动隔板，可前后左右调节方格大小，方便药品器械分类存放；
8、配有可调节式锐器盒架，可灵活固定1-5L锐器盒，304不锈钢物品筐,上口</t>
    </r>
    <r>
      <rPr>
        <sz val="12"/>
        <color theme="1"/>
        <rFont val="宋体"/>
        <charset val="134"/>
      </rPr>
      <t>采用</t>
    </r>
    <r>
      <rPr>
        <sz val="12"/>
        <rFont val="宋体"/>
        <charset val="134"/>
      </rPr>
      <t>双层边加粗圆钢。
9、脚轮：采用4寸聚胺脂双轴承静音脚轮，其中两只带刹车，脚轮轮面pu材质。
10、表面静电喷涂工艺：金属部份采用内外防锈处理工艺，全自动喷塑设备。表面静电喷塑，内面磷化膜，整体全面覆盖且膜厚一致。</t>
    </r>
  </si>
  <si>
    <t>晨间移动护理车</t>
  </si>
  <si>
    <t>960×560×980</t>
  </si>
  <si>
    <t xml:space="preserve">
1、主体结构：左侧为三层置物平台及一只抽屉，右侧为帆布袋，带厚度≥1.5mm不锈钢盖。围栏四周加不锈钢袋夹。
2、主材规格：国标SUS304不锈钢材料焊接制作而成。板材厚度≥1.2mm，管材厚度≥1.5mm。
3、万向轮：配置4寸聚胺脂双轴承静音角轮，其中两只带刹车。
4、车体四周安装有防撞包角。
5、表面静电喷涂工艺：金属部份采用内外防锈处理工艺，全自动喷塑设备。表面静电喷塑，内面磷化膜，整体全面覆盖且膜厚一致。</t>
  </si>
  <si>
    <t>抢救车1（样品）</t>
  </si>
  <si>
    <t>主体规格：670*490*950</t>
  </si>
  <si>
    <t>1、高光模具成型台面，圆角设计，整体光洁无喷涂，不褪色；台面厚度≥40mm，自带无缝式一体式围栏，围栏高度≥35mm，台面上配备透明水晶软垫。
2、铝型材立柱，表面氧化高光原色闪银无喷涂，立柱带有多功能轨道，轨道内装有可调节高度的增强尼龙实心注塑扶手，以及多功能横杆，实现多种配件在两侧可自由调整高度和位置，也可根据院感要求在车体两侧互换；
3、车体配备隐藏式侧拉板，该板前平后凹设计，前部可书写或放置物品，后部可放笔或标签等小物品。
4、车体侧板、背板及抽屉底板均选用铝塑复合板拼装，铝塑复合板厚度≥4mm。
5、抽屉采用整面覆盖式设计，正面简洁一体感觉强，边上无隙好打理贴合立柱，拉手采用长弧形电镀锌合金材料，表面光洁度好，易打理，不藏污，长度约380mm。
6、抽屉内斗为小圆角中空铝型材，铝型材截面厚度大于10mm，抽屉整体通过加强塑料件连接组装抽屉内部无焊接打磨喷涂，提供与样品车辆一致的铝型材截面小样；
7、抽屉选用三节静音阻尼滑轨，抽拉顺畅安静，带阻尼回缩功能；抽屉内置可任意调节的透明PC滑动隔板，可前后左右调节方格大小，方便药品器械分类存放；三节静音导轨，具有止动防滑功能。
8、配有可调节式锐器盒架，可灵活固定1-5L锐器盒，304不锈钢物品筐,上口采用双层边加粗圆钢。
9、一黄一灰摇盖垃圾桶，仪器平台、输液架、CPR板、电源插板、2套抽屉PC隔板、氧气瓶支架、踏脚凳。
10、为方便护理用品存放，整车采用多种规格抽屉，抽屉高度规格如下：110mm*3个，135mm*1个，200mm*1个。
11、脚轮：采用4寸聚胺脂双轴承静音脚轮，其中两只带刹车，脚轮轮面pu材质。
13、表面静电喷涂工艺：金属部份采用内外防锈处理工艺，全自动喷塑设备。表面静电喷塑，内面磷化膜，整体全面覆盖且膜厚一致。</t>
  </si>
  <si>
    <t>氧气钢瓶推车（4L）</t>
  </si>
  <si>
    <t>220*260*470-1000</t>
  </si>
  <si>
    <t>氧气瓶直径约15cm，整体采用厚度≥3mm的304不锈钢材质弯压焊接成型，带3寸静音轮，其中两只带刹车，带瓶身固定支架。</t>
  </si>
  <si>
    <t>氧气钢瓶存放车（四格）</t>
  </si>
  <si>
    <t>350*370*900</t>
  </si>
  <si>
    <t>1、采用优质304不锈钢材质。板材厚≥1.2mm，管壁厚≥1.5mm，焊接成型。板材表面经过研磨及电解抛光处理，平整光滑不留痕。
2、脚轮:采用4寸PU材质的静音万向轮，其中两只脚轮带刹车。
3、内部空间按瓶身尺寸四格设计，四周围栏高于瓶身2/3高度，底部采用厚度≥1.2mm的304不锈钢板铺面，一侧带推车扶手，扶手采用规格≥φ32×1.5mm不锈钢管。</t>
  </si>
  <si>
    <t>病历车（单列）</t>
  </si>
  <si>
    <t>390×390×1000</t>
  </si>
  <si>
    <t>1、单列 28格
2、主材规格：板材厚度≥1.2mm。
3、优质冷轧钢板及高强度铝合金组合材料，坚固＋灵活工艺，表面抗菌粉末涂层工艺。
4、台面、车体四周全圆弧设计，更安全、更易清洁，顶部配置储物抽屉。
5、亚光涂层铝合金立柱 。
6、万向轮：配置4寸聚胺脂双轴承静音带刹车脚轮，其中两只带刹车。
7、带有优质锁具病历可锁。
8、车体四周带优质PU级防撞护角 。
9、配置病例夹28本。</t>
  </si>
  <si>
    <t>拿药小推车</t>
  </si>
  <si>
    <t>380*520*1050</t>
  </si>
  <si>
    <t>内置牛津布袋，整体框架铝合金方管结构，配置爬楼静音大轮及拉手架。</t>
  </si>
  <si>
    <t>车（换药车）</t>
  </si>
  <si>
    <t>主体规格：670×490×880</t>
  </si>
  <si>
    <t>1、高光模具成型台面，圆角设计，整体光洁无喷涂，不褪色；台面厚度≥40mm，自带无缝式一体式围栏，围栏高度≥35mm。
2、铝型材立柱，表面氧化高光原色闪银无喷涂，立柱带有多功能轨道，轨道内装有可调节高度的增强尼龙实心注塑扶手，以及多功能横杆，实现多种配件在两侧可自由调整高度和位置，也可根据院感要求在车体两侧互换；
3、车体配备隐藏式侧拉板，该板前平后凹设计，前部可书写或放置物品，后部可放笔或标签等小物品。
4、车体侧板、背板及抽屉底板均选用铝塑复合板拼装，铝塑复合板厚度≥4mm。
5、上下层全尺寸双抽屉设计，抽屉采用整面覆盖式设计，正面简洁一体感觉强，边上无隙好打理贴合立柱，拉手采用长弧形电镀锌合金材料，表面光洁度好，易打理，不藏污，长度约380mm。
6、抽屉内斗为小圆角中空铝型材，铝型材截面厚度大于10mm，抽屉整体通过加强塑料件连接组装抽屉内部无焊接打磨喷涂；
7、抽屉选用三节静音阻尼滑轨，抽拉顺畅安静，带阻尼回缩功能；抽屉内置可任意调节的透明PC滑动隔板，可前后左右调节方格大小，方便药品器械分类存放；
8、配有可调节式锐器盒架，可灵活固定1-5L锐器盒，304不锈钢物品筐，上口采用双层边加粗圆钢。
9、一黄一灰摇盖垃圾桶，或圆形桶。
10、脚轮：采用4寸聚胺脂双轴承静音脚轮，其中两只带刹车，脚轮轮面pu材质。
11、表面静电喷涂工艺：金属部份采用内外防锈处理工艺，全自动喷塑设备。表面静电喷塑，整体全面覆盖且膜厚一致。</t>
  </si>
  <si>
    <t>车（可折叠平车）</t>
  </si>
  <si>
    <t>1900*650*650</t>
  </si>
  <si>
    <t xml:space="preserve">1、采用优质304不锈钢材质，表面不留手印处理。板材厚≥1.2mm，管壁厚≥1.5mm，焊接成型。板材表面经过研磨及电解抛光处理，平整光滑不留痕。
2、脚轮：配置四只5寸静音万向脚轮，四只脚轮带刹车；                                                                                                                3、床垫采用优质高密度回弹医用环保海绵，海绵厚度≧50mm。外包优质抗菌皮革，耐磨长久使用不脱皮不开裂。颜色可选。承重≧160kg。
4、床体配置输液杆及约束带。                                                                                                                                       5、床体两侧带有不锈钢可升降护栏，床体可从中间对折收纳。         </t>
  </si>
  <si>
    <t>车（ECMO运载车）</t>
  </si>
  <si>
    <t>1000*600*560</t>
  </si>
  <si>
    <t>1、整体采用304不锈钢材质，板材厚度≥1.2mm。包括车体和收纳抽屉，收纳箱，底部带万向静音脚轮。两侧有折叠板。
2、车体一侧转动连接有伸缩拉杆，且靠近伸缩拉杆的一侧固定连接有防滑板，防滑板位于伸缩拉杆的内壁，防滑板与伸缩拉杆之间贴合有防滑垫。
3、车体两侧均转动连接有支撑块，有两个折叠板，四个支撑块，每两个支撑块为一组，两组支撑块分别位于两个折叠板的下方。
4、传动腔的内壁固定连接有导位杆，外壁套合有弹簧，导位杆的一端贯穿支撑架的一侧并延伸至支撑架的另一侧，导位杆的外壁与支撑架的内壁滑动连接。                                                  6、收纳箱的一侧设置有盖门，盖门的外壁和收纳抽屉的外壁均开设有拉槽。
7、车体一侧固定连接有两个内宽为4cm的角铁挂码。
8、传动腔的内壁安装有电机，电机的输出端通过联轴器固定连接有螺纹杆，内壁滑动连接有支撑架。螺纹杆远离电机的一端与传动腔的内壁转动连接，且螺纹杆的外壁与支撑架的内壁螺纹连接。
9、底部配置4只4寸万向静音脚轮，其中两只带刹车。
10、ECMO多功能物品转运手术车通过设置的滚轮、电机、螺纹杆和支撑架，能够在稳定性和灵活性之间互相转换，便于在搬运时利用滚轮灵活运输，在抢救时，利用支撑架将滚轮抬升，提供一个相对稳定的工作平台。通过设置的装置本体、收纳抽屉、收纳箱、滚轮、折叠板、传动腔、角铁挂码、电机、螺纹杆、支撑架、伸缩拉杆、防滑板、支撑块、导位杆、弹簧、盖门、拉槽。</t>
  </si>
  <si>
    <t>车（治疗车2）</t>
  </si>
  <si>
    <t>主体规格：650×480×880</t>
  </si>
  <si>
    <t>1、高光模具成型台面，圆角设计，整体光洁无喷涂，不褪色；台面厚度≥40mm，自带无缝式一体式围栏，围栏高度≥35mm。
2、铝型材立柱，表面氧化高光原色闪银无喷涂，立柱带有多功能轨道，轨道内装有可调节高度的增强尼龙实心注塑扶手，以及多功能横杆，实现多种配件在两侧可自由调整高度和位置，也可根据院感要求在车体两侧互换；
3、车体配备隐藏式侧拉板，该板前平后凹设计，前部可书写或放置物品，后部可放笔或标签等小物品
4、车体侧板、背板及抽屉底板均选用铝塑复合板拼装，铝塑复合板厚度≥4mm。
5、上下层全尺寸双抽屉设计，抽面采用侧边封闭式设计，侧边无缝隙好打理，且无缝贴合立柱，拉手采用长弧形电镀锌合金材料，表面光洁度好，易打理，不藏污，长度约380mm。
6、抽屉内斗为小圆角中空铝型材，铝型材截面厚度大于10mm，抽屉整体通过加强塑料件连接组装抽屉内部无焊接打磨喷涂；
7、抽屉选用三节静音阻尼滑轨，抽拉顺畅安静，带阻尼回缩功能；抽屉内置可任意调节的透明PC滑动隔板，可前后左右调节方格大小，方便药品器械分类存放；
8、配有可调节式锐器盒架，可灵活固定1-5L锐器盒，304不锈钢物品筐，上口采用双层边加粗圆钢，一黄一灰摇盖垃圾桶，或圆形桶。
9、脚轮：采用4寸聚胺脂双轴承静音脚轮，其中两只带刹车，脚轮轮面pu材质。                                                                                                        10、表面静电喷涂工艺：金属部份采用内外防锈处理工艺，全自动喷塑设备。表面静电喷塑，整体全面覆盖且膜厚一致。</t>
  </si>
  <si>
    <t>车（治疗车2-1）</t>
  </si>
  <si>
    <t xml:space="preserve">主体规格：620*430*1035   </t>
  </si>
  <si>
    <t>1.高光模具成型台面，圆角设计，整体光洁无喷涂，不褪色；台面厚度≥40mm，自带无缝式一体式围栏，围栏高度≥35mm。
2.铝型材立柱，表面氧化高光原色闪银无喷涂，立柱带有多功能轨道，轨道内装有可调节高度的增强尼龙实心注塑扶手，以及功能横杆，实现多种配件在两侧可自由调整高度和位置，也可根据院感要求在车体两侧互换；
3.车体配备隐藏式侧拉板，该板前平后凹设计，前部可书写或放置物品，后部可放笔或标签等小物品
4.车体侧板、背板及抽屉底板均选用铝塑复合板拼装，铝塑复合板厚度≥4mm。
5.上下层全尺寸双抽屉设计，抽面采用侧边封闭式设计，侧边无缝隙好打理，且无缝贴合立柱，拉手采用长弧形电镀锌合金材料，表面光洁度好，易打理，不藏污，长度约380MM。
6.抽屉内斗为小圆角中空铝型材，通过加强塑料件连接组装无焊接，整个抽屉内部无焊接打磨喷涂；
7.抽屉选用三节静音阻尼滑轨，抽拉顺畅安静，带阻尼回缩功能；抽屉内置可任意调节的透明PC滑动隔板，可前后左右调节方格大小，方便药品器械分类存放；
8.配有可调节式锐器盒架，可灵活固定1-5L锐器盒，304不锈钢物品筐，上口采用双层边加粗圆钢，手感舒适，一黄一灰摇盖垃圾桶，或圆形桶。
9.脚轮：采用4寸聚胺脂双轴承静音脚轮，其中两只带刹车，脚轮轮面pu材质。车辆通过行走噪音测试。
10.抽屉两只，左右各一只垃圾框。                                                                                                                                               11、表面静电喷涂工艺：金属部份采用内外防锈处理工艺，全自动喷塑设备。表面静电喷塑，整体全面覆盖且膜厚一致。</t>
  </si>
  <si>
    <t>车（治疗车3）</t>
  </si>
  <si>
    <t>670×490×950</t>
  </si>
  <si>
    <t>1.高光模具成型台面，圆角设计，整体光洁无喷涂，不褪色；台面厚度≥40mm，自带无缝式一体式围栏，围栏高度≥35mm。
2.铝型材立柱，表面氧化高光原色闪银无喷涂，立柱带有多功能轨道，轨道内装有可调节高度的增强尼龙实心注塑扶手，以及多功能横杆，实现多种配件在两侧可自由调整高度和位置，也可根据院感要求在车体两侧互换；
3.车体三层结构设计，车体配备隐藏式侧拉板，该板前平后凹设计，前部可书写或放置物品，后部可放笔或标签等小物品。
4.车体侧板、背板及抽屉底板均选用铝塑复合板拼装，铝塑复合板厚度≥4mm。
5.全尺寸单抽屉设计，抽屉采用整面覆盖式设计，正面简洁一体感觉强，边上无隙好打理贴合立柱，拉手采用长弧形电镀锌合金材料，表面光洁度好，易打理，不藏污，长度约380mm。
6.抽屉内斗为小圆角中空铝型材，通过加强塑料件连接组装无焊接，整个抽屉内部无焊接打磨喷涂；
7.抽屉选用三节静音阻尼滑轨，抽拉顺畅安静，带阻尼回缩功能；抽屉内置可任意调节的透明PC滑动隔板，可前后左右调节方格大小，方便药品器械分类存放；
8.配有可调节式锐器盒架，可灵活固定1-5L锐器盒，304不锈钢物品筐，上口采用双层边加粗圆钢，手感舒适。
9.一黄一灰摇盖垃圾桶
10.抽屉表面静电喷涂工艺；
11.脚轮：采用4寸聚胺脂双轴承静音带刹脚轮，其中两只带刹车，脚轮轮面pu材质。</t>
  </si>
  <si>
    <t>车（不锈钢治疗车-1）</t>
  </si>
  <si>
    <t>700*450*900</t>
  </si>
  <si>
    <t xml:space="preserve">1、主体结构：双层不锈钢四立柱结构，每层三面带12cm高围栏。
2、主材规格：采用优质316不锈钢材质，表面不留手印处理。板材厚≥1.2mm，立柱规格≥φ25×1.5mm，焊接光洁，无毛边。表面经过研磨及电解抛光处理，平整光滑不留痕。
3、脚轮：采用4寸聚胺脂双轴承静音脚轮，其中两只带刹车，脚轮轮面pu材质，防锈防卷发。
</t>
  </si>
  <si>
    <t>不锈钢手术治疗车-2</t>
  </si>
  <si>
    <t>1130*350*990-1190</t>
  </si>
  <si>
    <t xml:space="preserve">
1、采用优质304不锈钢材质，表面不留手印处理。管壁厚≥1.5mm，焊接成型。立柱及底座规格≥φ32×1.5mm，板材表面经过研磨及电解抛光处理，平整光滑不留痕。台面带围栏。
2、底部采用四只3寸静音万向脚轮，两只带刹车。
3、台面具有伸缩功能，整体气动控制升降功能。</t>
  </si>
  <si>
    <t>车（不锈钢治疗车）</t>
  </si>
  <si>
    <t>1、主体结构：双层台面四立柱结构，正面带全尺寸双不锈钢抽屉，每层三面带12cm围栏，一侧带不锈钢扶手。
2、产品组成：双层台面及抽屉表面静电彩色喷涂，四立柱为不锈钢本色。
3、主材规格：采用优质304不锈钢材质。板材厚≥1.2mm，立柱规格≥φ25×1.5mm，焊接光洁，无毛边。表面经过研磨及电解抛光处理，平整光滑不留痕。
4、脚轮：采用4寸聚胺脂双轴承静音带刹脚轮，脚轮轮面pu材质。
5、表面静电喷涂工艺：金属部份采用内外防锈处理工艺，全自动喷塑设备。表面静电喷塑，内面磷化膜，整体全面覆盖且膜厚一致。</t>
  </si>
  <si>
    <t>450*350*750/850</t>
  </si>
  <si>
    <t>1、主体结构：双层台面四立柱结构，正面带全尺寸双不锈钢抽屉，每层三面带12cm围栏，一侧带小不锈钢扶手。
2、产品组成：双层台面及抽屉表面静电彩色喷涂，四立柱为不锈钢本色。
3、主材规格：采用优质304不锈钢材质。板材厚≥1.2mm，立柱规格≥φ25×1.5mm，焊接光洁，无毛边。表面经过研磨及电解抛光处理，平整光滑不留痕。
4、脚轮：采用4寸聚胺脂双轴承静音带刹脚轮，脚轮轮面pu材质。
5、表面静电喷涂工艺：金属部份采用内外防锈处理工艺，全自动喷塑设备。表面静电喷塑，内面磷化膜，整体全面覆盖且膜厚一致。</t>
  </si>
  <si>
    <t>小治疗车</t>
  </si>
  <si>
    <t>600*370*910</t>
  </si>
  <si>
    <t>1、采用ABS塑料，聚丙烯材质；
2、配3寸静音脚轮，其中两个带刹车；
3、配ABS抽屉、圆形垃圾桶及储物盒。</t>
  </si>
  <si>
    <t>手术治疗车1</t>
  </si>
  <si>
    <t>1400*500*800</t>
  </si>
  <si>
    <t>1、主体结构：双层不锈钢四立柱结构，每层三面带12cm高围栏。
2、主材规格：采用优质304不锈钢材质，表面不留手印处理。板材厚≥1.2mm，立柱规格≥φ25×1.5mm，焊接光洁，无毛边。表面经过研磨及电解抛光处理，平整光滑不留痕。
3、脚轮：采用4寸聚胺脂双轴承静音带刹车脚轮，其中两个带刹车，脚轮轮面pu材质。</t>
  </si>
  <si>
    <t>手术治疗车2</t>
  </si>
  <si>
    <t>1300*460*900</t>
  </si>
  <si>
    <t xml:space="preserve">1、主体结构：双层不锈钢扇型结构，每层三面带12cm高围栏。
2、主材规格：采用优质304不锈钢材质，表面不留手印处理。板材厚≥1.2mm，立柱规格≥φ25×1.5mm，焊接光洁，无毛边。表面经过研磨及电解抛光处理，平整光滑不留痕。
3、脚轮：采用4寸聚胺脂双轴承静音带刹车脚轮，其中两个带刹车，脚轮轮面pu材质。
</t>
  </si>
  <si>
    <t>氧气钢瓶推车（10L）</t>
  </si>
  <si>
    <t>240*280*470-1000</t>
  </si>
  <si>
    <t>氧气瓶直径17cm，整体采用厚度≥3mm的304不锈钢材质折弯焊接成型，带3寸静音轮，其中两个带刹车，带瓶身固定支架。</t>
  </si>
  <si>
    <t>氧气钢瓶存放车（九格）</t>
  </si>
  <si>
    <t xml:space="preserve"> 550*370*900</t>
  </si>
  <si>
    <t xml:space="preserve">1、采用优质304不锈钢材质。板材厚≥1.2mm，管壁厚≥1.5mm焊接成型。板材表面经过研磨及电解抛光处理，平整光滑不留痕。
2、脚轮:采用4寸PU材质的静音万向轮，其中两只脚轮带刹车。
3、内部空间按瓶身尺寸九格设计，四周围栏高于瓶身2/3高度，底部采用厚度≥1.2mm的304不锈钢板材铺面，一侧带推车扶手，扶手采用规格≥φ32×1.5mm的不锈钢管。
</t>
  </si>
  <si>
    <t>病历车（双列）</t>
  </si>
  <si>
    <t>650×480×990</t>
  </si>
  <si>
    <t>1、高光模具成型台面，圆角设计，整体光洁无喷涂，不褪色；台面厚度≥40mm，三面高凸设计，围栏高度≥35mm。
2、铝型材立柱，表面氧化高光原色闪银无喷涂，立柱带有多功能轨道，轨道内装有可调节高度的增强尼龙实心注塑扶手，以及多功能横杆，实现多种配件在两侧可自由调整高度和位置，也可根据院感要求在车体两侧互换；病历车配置1只全尺寸储物抽屉。
3、万向轮：配置4寸聚胺脂双轴承静音带刹车角轮，其中两只到刹车，防卷发。                                                                                                           4、配置优质锁具，病历可锁，50格设计并配置相应数量病历夹。</t>
  </si>
  <si>
    <t>患者餐托车</t>
  </si>
  <si>
    <t>530*350*770</t>
  </si>
  <si>
    <t>1、采用优质304不锈钢材质，表面不留手印处理。主架采用φ25mm圆管，管壁厚≥1.5mm，焊接成型。板材表面经过研磨及电解抛光处理，平整光滑不留痕。
2、可脚踏开关控制台面液压升降。高度可调节，支撑板材厚度≥10mm。
3、底部配置四只3寸静音带刹车脚轮。</t>
  </si>
  <si>
    <t>车（不锈钢上下层车）</t>
  </si>
  <si>
    <t>740*670*930</t>
  </si>
  <si>
    <t xml:space="preserve">1、主体结构：双层不锈钢四立柱结构，每层三面带12cm高围栏。
2、主材规格：采用优质304不锈钢材质，表面不留手印处理。板材厚≥1.2mm，立柱规格≥φ25×1.5mm，焊接光洁，无毛边。表面经过研磨及电解抛光处理，平整光滑不留痕。
3、脚轮：采用4寸聚胺脂双轴承静音带刹车脚轮，脚轮轮面pu材质。
</t>
  </si>
  <si>
    <t>不锈钢小推车</t>
  </si>
  <si>
    <t>750*450*880mm</t>
  </si>
  <si>
    <t>1、采用优质304不锈钢材质，表面不留手印处理。主架采用φ25mm圆管，管壁厚≥1.5mm，焊接成型，扶手采用规格≥φ32×1.5mm的不锈钢管加厚加强处理。表面经过研磨及电解抛光处理，平整光滑不留痕。
2、底部采用四只5寸静音脚轮，其中两只带刹车。</t>
  </si>
  <si>
    <t>不锈钢中推车</t>
  </si>
  <si>
    <t>910*510*905</t>
  </si>
  <si>
    <t>不锈钢大推车</t>
  </si>
  <si>
    <t>1010*860*915</t>
  </si>
  <si>
    <t xml:space="preserve">
1、采用优质304不锈钢材质，表面不留手印处理。主架采用φ25mm圆管，管壁厚≥1.5mm，焊接成型，扶手采用规格≥φ32×1.5mm的不锈钢管加厚加强处理。表面经过研磨及电解抛光处理，平整光滑不留痕。
2、底部采用四只5寸静音脚轮，其中两只带刹车。</t>
  </si>
  <si>
    <t>内窥镜手推车</t>
  </si>
  <si>
    <t>650*480*980</t>
  </si>
  <si>
    <t>车体由碳钢无缝焊接而成主体管材规格≥φ25×1.5mm。盘体采用PMMA高分子复合材料一次成型，颜色为瓷白色，钛合金手提拉手，S型双层设计将清洁和污染的内镜分层标明后置放，产品配有透明高分子复合材料一次成型的盖子；底部配置置物网格并配有4个3寸带刹车防缠绕静音脚轮。</t>
  </si>
  <si>
    <t>转运车</t>
  </si>
  <si>
    <t>760*480*980</t>
  </si>
  <si>
    <t>车体由碳钢无缝焊接而成主体管材规格≥φ25×1.5mm。盘体采用PMMA高分子复合材料一次成型，颜色为瓷白色，钛合金手提拉手，双层设计将清洁和污染的内镜分层标明后置放，产品配有透明高分子复合材料一次成型的盖子。底部配有4个3寸带刹车防缠绕静音脚轮。</t>
  </si>
  <si>
    <t>车（不可折叠平车）</t>
  </si>
  <si>
    <t>600*1950*800</t>
  </si>
  <si>
    <t>1、承重≧160KG。供医院转运伤员使用。    
2、采用优质304不锈钢材质。板材厚≥1.2mm，管壁厚≥1.5mm，主体管材规格≥φ32×1.5mm。焊接成型。板材表面经过研磨及电解抛光处理，平整光滑不留痕。
3、床垫采用优质高密度回弹医用环保海绵，海绵厚度≧50mm。外包优质抗菌皮革，耐磨长久使用不脱皮不开裂。颜色可选。担架面与床体采用分离结构。担架可单独使用。
4、脚轮：采用四只5寸静音万向脚轮，四只脚轮带刹车。 
5、床体配置输液杆、不锈钢托盘及约束带。                                                                                                                                         6、床体两侧带有不锈钢可升降护栏。</t>
  </si>
  <si>
    <t>无磁平车</t>
  </si>
  <si>
    <r>
      <rPr>
        <sz val="12"/>
        <rFont val="宋体"/>
        <charset val="134"/>
      </rPr>
      <t xml:space="preserve">1、产品材质：全车铝合金材质，管壁厚度≧2.5mm。   
2、脚轮：配置四只5寸静音无磁脚轮，四只脚轮带刹车，
2、床垫采用优质高密度回弹医用环保海绵，海绵厚度≧50mm。外包优质抗菌皮革，耐磨长久使用不脱皮不开裂。
4、带回转式折叠护栏，台面可以拿下来单独使用，背部可气动升降。
</t>
    </r>
    <r>
      <rPr>
        <sz val="12"/>
        <color rgb="FFFF0000"/>
        <rFont val="宋体"/>
        <charset val="134"/>
      </rPr>
      <t xml:space="preserve">    </t>
    </r>
    <r>
      <rPr>
        <sz val="12"/>
        <rFont val="宋体"/>
        <charset val="134"/>
      </rPr>
      <t xml:space="preserve">                                 </t>
    </r>
  </si>
  <si>
    <t>多层不锈钢置物架推车</t>
  </si>
  <si>
    <t>900*500*1300</t>
  </si>
  <si>
    <t>1、采用优质304不锈钢材质。主架采用30×30mm方管，管壁厚≥1.5mm，焊接成型。板材表面经过研磨及电解抛光处理，平整光滑不留痕。五层设计，三面带不锈钢围栏。
2、底部采用四只4寸静音脚轮，其中两只带刹车。
3、每层底都25×25×1.5mm横档铺面，每层可承重200KG。</t>
  </si>
  <si>
    <t>车（不锈钢杂物推车）多重耐药织物收纳、医护工作服车</t>
  </si>
  <si>
    <t>600*600*500</t>
  </si>
  <si>
    <t xml:space="preserve">1、采用优质304不锈钢材质。主架采用φ25mm圆管，管壁厚≥1.5mm，焊接成型，围栏间距≤12cm，板材表面经过研磨及电解抛光处理，平整光滑不留痕。
2、底部采用四只5寸静音脚轮，两只带刹车。
</t>
  </si>
  <si>
    <t>车（供应室密闭运输车）</t>
  </si>
  <si>
    <t>1060×690×1050</t>
  </si>
  <si>
    <t>1、采用优质304不锈钢材质，表面不留手印处理。壁厚≥1.5mm，焊接成型。板材表面经过研磨及电解抛光处理，平整光滑不留痕。
2、配置：2扇密封门，双开门，1个面板锁。
3、底部配有6寸医用静音万向轮脚轮，其中两只带刹车。
4、内置1个可调搁板，高度可调，可运输不同大小物品。</t>
  </si>
  <si>
    <t>器械转运车1</t>
  </si>
  <si>
    <t>670/760x640x1450</t>
  </si>
  <si>
    <t xml:space="preserve">
1、二列、每列标配七层导轨、二十一层间距可调、每层间距75mm，不含硬质容器及DIN式灭菌篮筐，可增加一体成型导轨。
2、材质：304不锈钢材质，表面不留手印处理。壁厚≥1.5mm，焊接成型。表面经过研磨及电解抛光处理，平整光滑不留痕。</t>
  </si>
  <si>
    <t>器械转运车2</t>
  </si>
  <si>
    <t>1000*500*900</t>
  </si>
  <si>
    <t xml:space="preserve">
1、采用优质304不锈钢材质，表面不留手印处理。主架采用φ25mm圆管，管壁厚≥1.5mm，焊接成型。板材表面经过研磨及电解抛光处理，平整光滑不留痕。双层结构，三面均带围栏。
2、底部采用四只4寸静音脚轮，两只带刹车。</t>
  </si>
  <si>
    <t>移动敷料货架1（不锈钢）</t>
  </si>
  <si>
    <t>1250*700*1460</t>
  </si>
  <si>
    <t>1、采用优质304不锈钢材质，表面不留手印处理。主架采用壁厚≥1.5mm不锈钢焊接成型。板材表面经过研磨及电解抛光处理，平整光滑不留痕。四层隔板，间距可调，每层承重≥200KG。
2、底部配有4.5寸医用静音脚轮，其中两只带刹车。</t>
  </si>
  <si>
    <t>移动敷料货架2（不锈钢）</t>
  </si>
  <si>
    <t>1200*450*1540</t>
  </si>
  <si>
    <t>1、采用优质304不锈钢材质，表面不留手印处理。主架采用壁厚≥1.5mm不锈钢焊接成型。板材表面经过研磨及电解抛光处理，平整光滑不留痕。四层隔板，间距可调，每层承重≥200KG。
2、底部配有四只4.5寸医用静音脚轮，万向轮带刹车。</t>
  </si>
  <si>
    <t>敷料打包台（不锈钢）</t>
  </si>
  <si>
    <t>2000×1400×900</t>
  </si>
  <si>
    <t>1.材质：国标SUS316不锈钢，需采用PVD真空等离子电镀；
2.规格：2000mm×1400mm×900mm。双面使用、配敷料检查照明装置，对称双抽屉；
3.带检查灯 ，可检查出包布的微小破损；
4. 日光灯电源由前后两个开关实行双控；
5.抽屉导轨：优质静音止动防滑伸缩式抽屉导轨，抽屉荷重≥18公斤，使用寿命≥70000次循环，具有止动防滑功能。
6.底部配有四只4.5寸医用静音脚轮，万向轮带刹车。</t>
  </si>
  <si>
    <t>器械接受台（不锈钢）</t>
  </si>
  <si>
    <t>1800*600*900</t>
  </si>
  <si>
    <t>1、材质：国标SUS316不锈钢，需采用PVD真空等离子电镀；
。主架壁厚≥1.5mm，焊接成型，表面经过研磨及电解抛光处理，平整光滑不留痕。
2、底部配有4寸医用静音脚轮，对角带刹车。
3、底部一层固定搁板。
4、台面，框架四角圆弧过渡，高度可调节。</t>
  </si>
  <si>
    <t>器械分类台（不锈钢）</t>
  </si>
  <si>
    <t>1200*800*900</t>
  </si>
  <si>
    <t>1、带拉手。
2、采用优质316不锈钢材质，表面不留手印处理。主架壁厚≥1.5mm，焊接成型，表面经过研磨及电解抛光处理，平整光滑不留痕。
3、管材采用36*36*1.5mm方管做支撑，50*25*1.5mm方管做隔板。
4、底部配有4.5寸医用静音脚轮，对角刹车。</t>
  </si>
  <si>
    <t>器械操作台</t>
  </si>
  <si>
    <t>2000*1300*900/1800</t>
  </si>
  <si>
    <t>1、具体根据场地尺寸定制。
2、采用优质316不锈钢材质，表面不留手印处理。双层台面，双面使用 。      
3、管材采用36*36*1.5mm方管焊接成型，表面经过研磨及电解抛光处理，平整光滑不留痕。
4、三层台面设计
5、中层台面配有2只LED灯条，两辆配置器械检查放大镜灯。
6、左侧立柱配1个电源接口 ，1个开关，1只五孔插座。
7、右侧立柱配1只五孔插座。</t>
  </si>
  <si>
    <t>多功能器械操作台</t>
  </si>
  <si>
    <t>1、配置:六只不锈钢储物篮筐及六组进口透明翻转物品管理盒、四组不锈钢喷涂组合柜、双向电源插座及网络端子、顶部进口品牌照明灯、放大镜灯一只。
2、材质：采用优质316不锈钢材质，表面不留手印处理。主材规格：上台面板材厚度≥1.2mm，其余板材厚度≥1.0mm，主管材38×38×1.5mm，焊接成型，表面经过研磨及电解抛光处理，平整光滑不留痕。
3、抽屉导轨采用优质静音伸缩导轨。</t>
  </si>
  <si>
    <t>无纺布车辆</t>
  </si>
  <si>
    <t>1400*725*1000</t>
  </si>
  <si>
    <t>1、四列，下部为网格状，带固定卡环；
2、材质：采用优质304不锈钢材质，表面不留手印处理。主管材规格φ25×1.5mm及φ10mm圆钢焊接成型，表面经过研磨及电解抛光处理，平整光滑不留痕。
3、底部配有4.5寸医用静音脚轮，万向轮带刹车。</t>
  </si>
  <si>
    <t>物流箱转运车</t>
  </si>
  <si>
    <t xml:space="preserve">1400*650*850 </t>
  </si>
  <si>
    <t>1、采用优质304不锈钢材质，表面不留手印处理。主管材规格φ38×1.5mm板材表面经过研磨及电解抛光处理，平整光滑不留痕。
2、底部配有4.5寸医用静音脚轮，万向轮带刹车。</t>
  </si>
  <si>
    <t>物流箱对接转运平台车</t>
  </si>
  <si>
    <t>1200*650*850</t>
  </si>
  <si>
    <t>1、采用优质304不锈钢材质，表面不留手印处理。板材厚≥1.2mm焊接成型，表面经过研磨及电解抛光处理，平整光滑不留痕。双层结构。
2、底部配有4.5寸医用静音脚轮，万向轮带刹车。
3、具体根据现场尺寸定制</t>
  </si>
  <si>
    <t>车（不锈钢小换药车）</t>
  </si>
  <si>
    <t>450*350*760</t>
  </si>
  <si>
    <t xml:space="preserve">
1、采用优质304不锈钢材质，表面不留手印处理。板材厚≥1.2mm，壁厚≥1.5mm焊接成型，板材表面经过研磨及电解抛光处理，平整光滑不留痕。双层结构，三面不锈钢围栏。
2、单抽屉，抽屉均采用三节静音导轨，配有可旋转污物桶。
3、底部采用四只4寸静音脚轮，两只带刹车。</t>
  </si>
  <si>
    <t>车（不锈钢大换药车）</t>
  </si>
  <si>
    <t>700*450*780</t>
  </si>
  <si>
    <t>1、采用优质304不锈钢材质，表面不留手印处理。板材厚≥1.2mm，壁厚≥1.5mm焊接成型，板材表面经过研磨及电解抛光处理，平整光滑不留痕。双层结构，三面不锈钢围栏。
2、单抽屉，抽屉均采用三节静音导轨，配有可旋转污物桶。
3、底部采用四只4寸静音脚轮，两只带刹车。</t>
  </si>
  <si>
    <t>车（操作车）</t>
  </si>
  <si>
    <t xml:space="preserve">主体规格：670*490*950 </t>
  </si>
  <si>
    <t>1.高光模具成型台面，圆角设计，整体光洁无喷涂，不褪色；台面厚度≥40mm，自带无缝式一体式围栏，围栏高度≥35mm。
2.铝型材立柱，表面氧化高光原色闪银无喷涂，立柱带有多功能轨道，轨道内装有可调节高度的增强尼龙实心注塑扶手，以及多功能横杆，实现多种配件在两侧可自由调整高度和位置，也可根据院感要求在车体两侧互换；
3.车体三层结构设计，车体配备隐藏式侧拉板，该板前平后凹设计，前部可书写或放置物品，后部可放笔或标签等小物品。
4.车体侧板、背板及抽屉底板均选用铝塑复合板拼装，铝塑复合板厚度≥4mm。
5.全尺寸单抽屉结构，抽屉采用整面覆盖式设计表面彩色喷涂，正面简洁一体感觉强，边上无隙好打理贴合立柱，拉手采用长弧形电镀锌合金材料，表面光洁度好，易打理，不藏污，长度约380mm。
6.抽屉内斗为小圆角中空铝型材，通过加强塑料件连接组装无焊接，整个抽屉内部无焊接打磨喷涂；
7.万向轮：配置4寸聚胺脂双轴承静音角轮，其中两只带刹。</t>
  </si>
  <si>
    <t>车（气管插管车）</t>
  </si>
  <si>
    <t xml:space="preserve">主体规格：670*490*950  </t>
  </si>
  <si>
    <t>1.高光模具成型台面，圆角设计，整体光洁无喷涂，不褪色；台面厚度≥40mm，自带无缝式一体式围栏，围栏高度≥35mm。
2.铝型材立柱，表面氧化高光原色闪银无喷涂，立柱带有多功能轨道，轨道内装有可调节高度的增强尼龙实心注塑扶手，以及功能横杆，实现多种配件在两侧可自由调整高度和位置，也可根据院感要求在车体两侧互换；
3.车体配备隐藏式侧拉板，该板前平后凹设计，前部可书写或放置物品，后部可放笔或标签等小物品
4.车体侧板、背板及抽屉底板均选用铝塑复合板拼装，铝塑复合板厚度≥4mm。
5.全尺寸三层抽屉结构，抽屉高度≥120mm，抽屉采用整面覆盖式设计表面彩色喷涂，正面简洁一体感觉强，边上无隙好打理贴合立柱，拉手采用长弧形电镀锌合金材料，表面光洁度好，易打理，不藏污，长度约380MM。
6.抽屉内斗为小圆角中空铝型材，通过加强塑料件连接组装无焊接，整个抽屉内部无焊接打磨喷涂；
7.万向轮：配置4寸聚胺脂双轴承静音角轮，其中两只带刹。</t>
  </si>
  <si>
    <t>术前室输液准备推车</t>
  </si>
  <si>
    <t>450*600*950，抽屉高度200</t>
  </si>
  <si>
    <t>1、采用优质316不锈钢材质，表面不留手印处理。板材厚≥1.2mm，壁厚≥1.5mm焊接成型，板材表面经过研磨及电解抛光处理，平整光滑不留痕。双层结构，三面不锈钢围栏。
3、单抽屉，抽屉均采用三节静音导轨，抽屉内分格。侧面需放利器盒。
4、底部采用四只4寸静音脚轮，两只带刹车。</t>
  </si>
  <si>
    <t>术前室输液推车</t>
  </si>
  <si>
    <t>800*500*800</t>
  </si>
  <si>
    <r>
      <rPr>
        <sz val="12"/>
        <rFont val="宋体"/>
        <charset val="134"/>
      </rPr>
      <t>1、采用优质316不锈钢材质，表面不留手印处理。板材厚≥1.2mm，壁厚≥1.5mm焊接成型，板材表面经过研磨及电解抛光处理，平整光滑不留痕。双层结构，三面不锈钢围栏。
2、底部采用四只4寸静音脚轮，两只带刹车。                                                                                                                            3、带</t>
    </r>
    <r>
      <rPr>
        <sz val="12"/>
        <color theme="1"/>
        <rFont val="宋体"/>
        <charset val="134"/>
      </rPr>
      <t>双</t>
    </r>
    <r>
      <rPr>
        <sz val="12"/>
        <rFont val="宋体"/>
        <charset val="134"/>
      </rPr>
      <t>垃圾桶及双利器盒，可放消毒液。</t>
    </r>
  </si>
  <si>
    <t>手术室三套推车（大中小）</t>
  </si>
  <si>
    <t>600*420*810/800*450*850/1000*550*960</t>
  </si>
  <si>
    <t>1、采用优质304不锈钢材质，表面不留手印处理。主架采用φ25mm圆管，管壁厚≥1.5mm，焊接成型，表面经过研磨及电解抛光处理，平整光滑不留痕。
2、底部采用四只4寸静音脚轮，两只带刹车。
3、其中大推车三面围边</t>
  </si>
  <si>
    <t>手术室大推车</t>
  </si>
  <si>
    <t>1000*550*960</t>
  </si>
  <si>
    <t>1、采用优质316不锈钢材质，表面不留手印处理。主架采用φ25mm圆管，管壁厚≥1.5mm，焊接成型，表面经过研磨及电解抛光处理，平整光滑不留痕。
2、台面三面不锈钢围栏，底部采用四只4寸静音脚轮，两只带刹车。</t>
  </si>
  <si>
    <t>手术室小推车</t>
  </si>
  <si>
    <t>600*420*810</t>
  </si>
  <si>
    <t>1、采用优质316不锈钢材质，表面不留手印处理。主架采用φ25mm圆管，管壁厚≥1.5mm，焊接成型，表面经过研磨及电解抛光处理，平整光滑不留痕。
2、双层结构，顶部三面带围栏，底部采用四只4寸静音脚轮，两只带刹车。</t>
  </si>
  <si>
    <t>全封闭无菌物品转运推车</t>
  </si>
  <si>
    <t>1100*630*1160</t>
  </si>
  <si>
    <t>1、采用优质304不锈钢材质。壁厚≥1.5mm，焊接成型。板材表面经过研磨及电解抛光处理，平整光滑不留痕。
2、配置：2扇密封门，双开门，1个面板锁。
3、底部配有6寸医用静音万向轮脚轮，其中两只带刹车。
4、内置1个可调搁板，高度可调，可运输不同大小物品。</t>
  </si>
  <si>
    <t>全封闭无菌物品转运推车1</t>
  </si>
  <si>
    <t>600*630*1160</t>
  </si>
  <si>
    <t>液体车</t>
  </si>
  <si>
    <t>500*1200*1500</t>
  </si>
  <si>
    <t>1、采用优质304不锈钢材质。主体材质规格≥30*30*1.5mm，焊接成型，表面经过研磨及电解抛光处理，平整光滑不留痕。
2、双层结构，每层带围栏，底部采用四只4寸静音脚轮两只带刹车。</t>
  </si>
  <si>
    <t>垃圾袋双套车（手术间）</t>
  </si>
  <si>
    <t>400*400*950</t>
  </si>
  <si>
    <t>1、采用优质304不锈钢材质，表面不留手印处理。主架采用φ25mm圆管，管壁厚≥1.5mm，焊接成型，表面经过研磨及电解抛光处理，平整光滑不留痕。
2、底部采用四只4寸静音脚轮，两只带刹车。
3、配置双色防水污物袋，四周加不锈钢袋夹。顶部加不锈钢盖子。</t>
  </si>
  <si>
    <t>托盘</t>
  </si>
  <si>
    <t>托盘尺寸400*600；可调节高度900-1600；</t>
  </si>
  <si>
    <t>1、可脚踏开关控制台面液压升降。可调节高度900mm-1600mm。
2、采用优质316不锈钢材质，表面不留手印处理。主架采用壁厚≥1.5mm的不锈钢焊接成型，表面经过研磨及电解抛光处理，平整光滑不留痕。支撑板材厚度≥10mm，
3、底部配置2个3寸静音脚轮。
4、脚踏升降</t>
  </si>
  <si>
    <t>不锈钢小摆药车</t>
  </si>
  <si>
    <t xml:space="preserve">1、主体结构：双层不锈钢四立柱结构，每层三面带12cm高围栏。
2、主材规格：采用优质304不锈钢材质，表面不留手印处理。板材厚≥1.2mm，立柱规格≥φ25×1.5mm，焊接光洁，无毛边。表面经过研磨及电解抛光处理，平整光滑不留痕。
3、脚轮：采用4寸聚胺脂双轴承静音带刹车脚轮，对角刹车，脚轮轮面pu材质。
</t>
  </si>
  <si>
    <t>不锈钢中摆药车</t>
  </si>
  <si>
    <t>740*430*1520</t>
  </si>
  <si>
    <t>1、采用优质304不锈钢材质，表面不留手印处理。主架采用壁厚≥1.5mm不锈钢焊接成型，表面经过研磨及电解抛光处理，平整光滑不留痕。五层隔板，间距可调。每层可承重200KG。
2、底部配有4.5寸医用静音脚轮，四轮带刹车。</t>
  </si>
  <si>
    <t>不锈钢大摆药车</t>
  </si>
  <si>
    <t>900*600*1000</t>
  </si>
  <si>
    <t>1、采用优质304不锈钢材质，表面不留手印处理。主架采用壁厚≥1.5mm不锈钢焊接成型，表面经过研磨及电解抛光处理，平整光滑不留痕。五层隔板，间距可调，每层可承重200KG。
2、底部配有4.5寸医用静音脚轮，四轮带刹车。</t>
  </si>
  <si>
    <t>送药推车（库）</t>
  </si>
  <si>
    <t>1250*750*750</t>
  </si>
  <si>
    <t>1、采用优质304不锈钢材质，表面不留手印处理。主架采用φ25mm圆管，管壁厚≥1.5mm，焊接成型，拉手加厚加强处理规格≥φ32×1.5mm，表面经过研磨及电解抛光处理，平整光滑不留痕。
2、底部采用四只5寸静音脚轮，其中两只带刹车。</t>
  </si>
  <si>
    <t>车（推车）</t>
  </si>
  <si>
    <t>730*460</t>
  </si>
  <si>
    <t>车（不锈钢垃圾车）</t>
  </si>
  <si>
    <t>1350*800*1100</t>
  </si>
  <si>
    <t>1、采用优质304不锈钢材质，表面不留手印处理，板材厚≥1.5mm焊接成型，双开门设计，带面板锁，表面经过研磨及电解抛光处理，平整光滑不留痕。
2、底部采用四只5寸静音脚轮，两只带刹车。</t>
  </si>
  <si>
    <t>运钞车</t>
  </si>
  <si>
    <t>900*500*600</t>
  </si>
  <si>
    <t>1、采用优质304不锈钢材质，表面不留手印处理，板材厚≥1.5mm焊接成型，表面经过研磨及电解抛光处理，平整光滑不留痕。
2、底部采用四只5寸静音脚轮，两只带刹车。
3、滑动盖设计，加锁。</t>
  </si>
  <si>
    <t>注：1、产品细节、颜色根据采购人要求选订；
    2、所有辅料配件、现场安装费用及产生的垃圾清理费均包含在报价中；
    3、表内第15、37、38项属第一类医疗器械，投标人须提供由备案人所在地设区的市级人民政府食品药品监督管理部门出具的有效的备案凭证；
    4、产品外观尺寸长宽高偏差±10MM；
    5、产品材质款式相同，如遇清单尺寸与实际尺寸在±10%范围外的，则单价按比例调整；
    6、品种、数量按采购人实际需求提供</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</si>
</sst>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等线"/>
      <charset val="134"/>
      <scheme val="minor"/>
    </font>
    <font>
      <sz val="12"/>
      <color theme="1"/>
      <name val="宋体"/>
      <charset val="134"/>
    </font>
    <font>
      <sz val="12"/>
      <name val="宋体"/>
      <charset val="134"/>
    </font>
    <font>
      <b/>
      <sz val="28"/>
      <color theme="1"/>
      <name val="宋体"/>
      <charset val="134"/>
    </font>
    <font>
      <b/>
      <sz val="28"/>
      <name val="宋体"/>
      <charset val="134"/>
    </font>
    <font>
      <sz val="14"/>
      <color theme="1"/>
      <name val="宋体"/>
      <charset val="134"/>
    </font>
    <font>
      <sz val="12"/>
      <color rgb="FF000000"/>
      <name val="等线"/>
      <charset val="134"/>
      <scheme val="minor"/>
    </font>
    <font>
      <sz val="14"/>
      <color rgb="FF000000"/>
      <name val="宋体"/>
      <charset val="134"/>
    </font>
    <font>
      <sz val="14"/>
      <name val="宋体"/>
      <charset val="134"/>
    </font>
    <font>
      <sz val="12"/>
      <color rgb="FFFF0000"/>
      <name val="宋体"/>
      <charset val="134"/>
    </font>
    <font>
      <sz val="10"/>
      <color rgb="FF000000"/>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color theme="1"/>
      <name val="等线"/>
      <charset val="134"/>
      <scheme val="minor"/>
    </font>
    <font>
      <sz val="11"/>
      <color indexed="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2" borderId="5"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3" borderId="8" applyNumberFormat="0" applyAlignment="0" applyProtection="0">
      <alignment vertical="center"/>
    </xf>
    <xf numFmtId="0" fontId="20" fillId="4" borderId="9" applyNumberFormat="0" applyAlignment="0" applyProtection="0">
      <alignment vertical="center"/>
    </xf>
    <xf numFmtId="0" fontId="21" fillId="4" borderId="8" applyNumberFormat="0" applyAlignment="0" applyProtection="0">
      <alignment vertical="center"/>
    </xf>
    <xf numFmtId="0" fontId="22" fillId="5" borderId="10" applyNumberFormat="0" applyAlignment="0" applyProtection="0">
      <alignment vertical="center"/>
    </xf>
    <xf numFmtId="0" fontId="23" fillId="0" borderId="11" applyNumberFormat="0" applyFill="0" applyAlignment="0" applyProtection="0">
      <alignment vertical="center"/>
    </xf>
    <xf numFmtId="0" fontId="24" fillId="0" borderId="12"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30" fillId="0" borderId="0">
      <alignment horizontal="center" vertical="center" wrapText="1"/>
    </xf>
    <xf numFmtId="0" fontId="0" fillId="0" borderId="0">
      <alignment vertical="center"/>
    </xf>
    <xf numFmtId="0" fontId="31" fillId="0" borderId="0">
      <alignment vertical="center"/>
    </xf>
  </cellStyleXfs>
  <cellXfs count="18">
    <xf numFmtId="0" fontId="0" fillId="0" borderId="0" xfId="0"/>
    <xf numFmtId="0" fontId="1"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0" xfId="0" applyFont="1" applyAlignment="1">
      <alignment horizontal="justify" indent="2"/>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4" xfId="0" applyFont="1" applyFill="1" applyBorder="1" applyAlignment="1">
      <alignment horizontal="left"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SnPartColMiddle0" xfId="49"/>
    <cellStyle name="常规 2" xfId="50"/>
    <cellStyle name="常规 4" xfId="51"/>
  </cellStyles>
  <tableStyles count="0" defaultTableStyle="TableStyleMedium2" defaultPivotStyle="PivotStyleLight16"/>
  <colors>
    <mruColors>
      <color rgb="0092D050"/>
      <color rgb="00FFFF00"/>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0.jpeg"/><Relationship Id="rId8" Type="http://schemas.openxmlformats.org/officeDocument/2006/relationships/image" Target="media/image9.png"/><Relationship Id="rId7" Type="http://schemas.openxmlformats.org/officeDocument/2006/relationships/image" Target="media/image8.jpeg"/><Relationship Id="rId6" Type="http://schemas.openxmlformats.org/officeDocument/2006/relationships/image" Target="media/image7.png"/><Relationship Id="rId57" Type="http://schemas.openxmlformats.org/officeDocument/2006/relationships/image" Target="media/image58.png"/><Relationship Id="rId56" Type="http://schemas.openxmlformats.org/officeDocument/2006/relationships/image" Target="media/image57.png"/><Relationship Id="rId55" Type="http://schemas.openxmlformats.org/officeDocument/2006/relationships/image" Target="media/image56.png"/><Relationship Id="rId54" Type="http://schemas.openxmlformats.org/officeDocument/2006/relationships/image" Target="media/image55.png"/><Relationship Id="rId53" Type="http://schemas.openxmlformats.org/officeDocument/2006/relationships/image" Target="media/image54.png"/><Relationship Id="rId52" Type="http://schemas.openxmlformats.org/officeDocument/2006/relationships/image" Target="media/image53.png"/><Relationship Id="rId51" Type="http://schemas.openxmlformats.org/officeDocument/2006/relationships/image" Target="media/image52.png"/><Relationship Id="rId50" Type="http://schemas.openxmlformats.org/officeDocument/2006/relationships/image" Target="media/image51.png"/><Relationship Id="rId5" Type="http://schemas.openxmlformats.org/officeDocument/2006/relationships/image" Target="media/image6.png"/><Relationship Id="rId49" Type="http://schemas.openxmlformats.org/officeDocument/2006/relationships/image" Target="media/image50.png"/><Relationship Id="rId48" Type="http://schemas.openxmlformats.org/officeDocument/2006/relationships/image" Target="media/image49.png"/><Relationship Id="rId47" Type="http://schemas.openxmlformats.org/officeDocument/2006/relationships/image" Target="media/image48.png"/><Relationship Id="rId46" Type="http://schemas.openxmlformats.org/officeDocument/2006/relationships/image" Target="media/image47.png"/><Relationship Id="rId45" Type="http://schemas.openxmlformats.org/officeDocument/2006/relationships/image" Target="media/image46.png"/><Relationship Id="rId44" Type="http://schemas.openxmlformats.org/officeDocument/2006/relationships/image" Target="media/image45.png"/><Relationship Id="rId43" Type="http://schemas.openxmlformats.org/officeDocument/2006/relationships/image" Target="media/image44.png"/><Relationship Id="rId42" Type="http://schemas.openxmlformats.org/officeDocument/2006/relationships/image" Target="media/image43.png"/><Relationship Id="rId41" Type="http://schemas.openxmlformats.org/officeDocument/2006/relationships/image" Target="media/image42.jpeg"/><Relationship Id="rId40" Type="http://schemas.openxmlformats.org/officeDocument/2006/relationships/image" Target="media/image41.png"/><Relationship Id="rId4" Type="http://schemas.openxmlformats.org/officeDocument/2006/relationships/image" Target="media/image5.jpeg"/><Relationship Id="rId39" Type="http://schemas.openxmlformats.org/officeDocument/2006/relationships/image" Target="media/image40.png"/><Relationship Id="rId38" Type="http://schemas.openxmlformats.org/officeDocument/2006/relationships/image" Target="media/image39.png"/><Relationship Id="rId37" Type="http://schemas.openxmlformats.org/officeDocument/2006/relationships/image" Target="media/image38.jpeg"/><Relationship Id="rId36" Type="http://schemas.openxmlformats.org/officeDocument/2006/relationships/image" Target="media/image37.png"/><Relationship Id="rId35" Type="http://schemas.openxmlformats.org/officeDocument/2006/relationships/image" Target="media/image36.png"/><Relationship Id="rId34" Type="http://schemas.openxmlformats.org/officeDocument/2006/relationships/image" Target="media/image35.jpeg"/><Relationship Id="rId33" Type="http://schemas.openxmlformats.org/officeDocument/2006/relationships/image" Target="media/image34.png"/><Relationship Id="rId32" Type="http://schemas.openxmlformats.org/officeDocument/2006/relationships/image" Target="media/image33.png"/><Relationship Id="rId31" Type="http://schemas.openxmlformats.org/officeDocument/2006/relationships/image" Target="media/image32.png"/><Relationship Id="rId30" Type="http://schemas.openxmlformats.org/officeDocument/2006/relationships/image" Target="media/image31.png"/><Relationship Id="rId3" Type="http://schemas.openxmlformats.org/officeDocument/2006/relationships/image" Target="media/image4.jpeg"/><Relationship Id="rId29" Type="http://schemas.openxmlformats.org/officeDocument/2006/relationships/image" Target="media/image30.png"/><Relationship Id="rId28" Type="http://schemas.openxmlformats.org/officeDocument/2006/relationships/image" Target="media/image29.png"/><Relationship Id="rId27" Type="http://schemas.openxmlformats.org/officeDocument/2006/relationships/image" Target="media/image28.png"/><Relationship Id="rId26" Type="http://schemas.openxmlformats.org/officeDocument/2006/relationships/image" Target="media/image27.png"/><Relationship Id="rId25" Type="http://schemas.openxmlformats.org/officeDocument/2006/relationships/image" Target="media/image26.png"/><Relationship Id="rId24" Type="http://schemas.openxmlformats.org/officeDocument/2006/relationships/image" Target="media/image25.jpeg"/><Relationship Id="rId23" Type="http://schemas.openxmlformats.org/officeDocument/2006/relationships/image" Target="media/image24.jpeg"/><Relationship Id="rId22" Type="http://schemas.openxmlformats.org/officeDocument/2006/relationships/image" Target="media/image23.png"/><Relationship Id="rId21" Type="http://schemas.openxmlformats.org/officeDocument/2006/relationships/image" Target="media/image22.png"/><Relationship Id="rId20" Type="http://schemas.openxmlformats.org/officeDocument/2006/relationships/image" Target="media/image21.png"/><Relationship Id="rId2" Type="http://schemas.openxmlformats.org/officeDocument/2006/relationships/image" Target="media/image3.png"/><Relationship Id="rId19" Type="http://schemas.openxmlformats.org/officeDocument/2006/relationships/image" Target="media/image20.png"/><Relationship Id="rId18" Type="http://schemas.openxmlformats.org/officeDocument/2006/relationships/image" Target="media/image19.png"/><Relationship Id="rId17" Type="http://schemas.openxmlformats.org/officeDocument/2006/relationships/image" Target="media/image18.png"/><Relationship Id="rId16" Type="http://schemas.openxmlformats.org/officeDocument/2006/relationships/image" Target="media/image17.jpeg"/><Relationship Id="rId15" Type="http://schemas.openxmlformats.org/officeDocument/2006/relationships/image" Target="media/image16.jpeg"/><Relationship Id="rId14" Type="http://schemas.openxmlformats.org/officeDocument/2006/relationships/image" Target="media/image15.jpeg"/><Relationship Id="rId13" Type="http://schemas.openxmlformats.org/officeDocument/2006/relationships/image" Target="media/image14.png"/><Relationship Id="rId12" Type="http://schemas.openxmlformats.org/officeDocument/2006/relationships/image" Target="media/image13.png"/><Relationship Id="rId11" Type="http://schemas.openxmlformats.org/officeDocument/2006/relationships/image" Target="media/image12.png"/><Relationship Id="rId10" Type="http://schemas.openxmlformats.org/officeDocument/2006/relationships/image" Target="media/image11.jpeg"/><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xdr:col>
      <xdr:colOff>0</xdr:colOff>
      <xdr:row>20</xdr:row>
      <xdr:rowOff>0</xdr:rowOff>
    </xdr:from>
    <xdr:to>
      <xdr:col>2</xdr:col>
      <xdr:colOff>0</xdr:colOff>
      <xdr:row>23</xdr:row>
      <xdr:rowOff>9525</xdr:rowOff>
    </xdr:to>
    <xdr:pic>
      <xdr:nvPicPr>
        <xdr:cNvPr id="36" name="ID_96706CB2CC1F456BB0104465D13C5C92"/>
        <xdr:cNvPicPr>
          <a:picLocks noChangeAspect="1"/>
        </xdr:cNvPicPr>
      </xdr:nvPicPr>
      <xdr:blipFill>
        <a:blip r:embed="rId1" r:link="rId2"/>
        <a:stretch>
          <a:fillRect/>
        </a:stretch>
      </xdr:blipFill>
      <xdr:spPr>
        <a:xfrm>
          <a:off x="1801495" y="56724550"/>
          <a:ext cx="0" cy="8226425"/>
        </a:xfrm>
        <a:prstGeom prst="rect">
          <a:avLst/>
        </a:prstGeom>
        <a:noFill/>
        <a:ln w="9525">
          <a:noFill/>
        </a:ln>
      </xdr:spPr>
    </xdr:pic>
    <xdr:clientData/>
  </xdr:twoCellAnchor>
  <xdr:twoCellAnchor>
    <xdr:from>
      <xdr:col>2</xdr:col>
      <xdr:colOff>0</xdr:colOff>
      <xdr:row>23</xdr:row>
      <xdr:rowOff>0</xdr:rowOff>
    </xdr:from>
    <xdr:to>
      <xdr:col>2</xdr:col>
      <xdr:colOff>0</xdr:colOff>
      <xdr:row>24</xdr:row>
      <xdr:rowOff>9525</xdr:rowOff>
    </xdr:to>
    <xdr:pic>
      <xdr:nvPicPr>
        <xdr:cNvPr id="6" name="ID_96706CB2CC1F456BB0104465D13C5C92"/>
        <xdr:cNvPicPr>
          <a:picLocks noChangeAspect="1"/>
        </xdr:cNvPicPr>
      </xdr:nvPicPr>
      <xdr:blipFill>
        <a:blip r:embed="rId1" r:link="rId2"/>
        <a:stretch>
          <a:fillRect/>
        </a:stretch>
      </xdr:blipFill>
      <xdr:spPr>
        <a:xfrm>
          <a:off x="1801495" y="64941450"/>
          <a:ext cx="0" cy="23082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78"/>
  <sheetViews>
    <sheetView tabSelected="1" workbookViewId="0">
      <pane ySplit="2" topLeftCell="A3" activePane="bottomLeft" state="frozen"/>
      <selection/>
      <selection pane="bottomLeft" activeCell="G4" sqref="G4"/>
    </sheetView>
  </sheetViews>
  <sheetFormatPr defaultColWidth="11.5" defaultRowHeight="21.95" customHeight="1" outlineLevelCol="6"/>
  <cols>
    <col min="1" max="1" width="8.75" style="1" customWidth="1"/>
    <col min="2" max="2" width="14.8916666666667" style="1" customWidth="1"/>
    <col min="3" max="3" width="15.225" style="1" customWidth="1"/>
    <col min="4" max="4" width="73.375" style="2" customWidth="1"/>
    <col min="5" max="5" width="24.5" style="1" customWidth="1"/>
    <col min="6" max="6" width="11.7833333333333" style="1" customWidth="1"/>
    <col min="7" max="8" width="29.4666666666667" style="1" customWidth="1"/>
    <col min="9" max="16384" width="11.5" style="1"/>
  </cols>
  <sheetData>
    <row r="1" ht="78" customHeight="1" spans="1:6">
      <c r="A1" s="3" t="s">
        <v>0</v>
      </c>
      <c r="B1" s="3"/>
      <c r="C1" s="3"/>
      <c r="D1" s="4"/>
      <c r="E1" s="3"/>
      <c r="F1" s="3"/>
    </row>
    <row r="2" ht="53" customHeight="1" spans="1:6">
      <c r="A2" s="5" t="s">
        <v>1</v>
      </c>
      <c r="B2" s="5" t="s">
        <v>2</v>
      </c>
      <c r="C2" s="5" t="s">
        <v>3</v>
      </c>
      <c r="D2" s="6" t="s">
        <v>4</v>
      </c>
      <c r="E2" s="5" t="s">
        <v>5</v>
      </c>
      <c r="F2" s="5" t="s">
        <v>6</v>
      </c>
    </row>
    <row r="3" ht="181" customHeight="1" spans="1:6">
      <c r="A3" s="5">
        <v>1</v>
      </c>
      <c r="B3" s="5" t="s">
        <v>7</v>
      </c>
      <c r="C3" s="5" t="s">
        <v>8</v>
      </c>
      <c r="D3" s="7" t="s">
        <v>9</v>
      </c>
      <c r="E3" s="5" t="str">
        <f>_xlfn.DISPIMG("ID_CFBE4A231FC94C0887755DEA4F7572BA",1)</f>
        <v>=DISPIMG("ID_CFBE4A231FC94C0887755DEA4F7572BA",1)</v>
      </c>
      <c r="F3" s="5">
        <v>122</v>
      </c>
    </row>
    <row r="4" ht="181" customHeight="1" spans="1:6">
      <c r="A4" s="5">
        <v>2</v>
      </c>
      <c r="B4" s="5" t="s">
        <v>10</v>
      </c>
      <c r="C4" s="6" t="s">
        <v>11</v>
      </c>
      <c r="D4" s="7" t="s">
        <v>12</v>
      </c>
      <c r="E4" s="5" t="str">
        <f>_xlfn.DISPIMG("ID_D001B1C2FBF1480088F64945F7D2FAE5",1)</f>
        <v>=DISPIMG("ID_D001B1C2FBF1480088F64945F7D2FAE5",1)</v>
      </c>
      <c r="F4" s="5">
        <v>45</v>
      </c>
    </row>
    <row r="5" ht="181" customHeight="1" spans="1:6">
      <c r="A5" s="5">
        <v>3</v>
      </c>
      <c r="B5" s="5" t="s">
        <v>13</v>
      </c>
      <c r="C5" s="5" t="s">
        <v>14</v>
      </c>
      <c r="D5" s="7" t="s">
        <v>15</v>
      </c>
      <c r="E5" s="5" t="str">
        <f>_xlfn.DISPIMG("ID_D04EEEF732684246AE5AF9552462A070",1)</f>
        <v>=DISPIMG("ID_D04EEEF732684246AE5AF9552462A070",1)</v>
      </c>
      <c r="F5" s="5">
        <v>39</v>
      </c>
    </row>
    <row r="6" ht="181" customHeight="1" spans="1:6">
      <c r="A6" s="5">
        <v>4</v>
      </c>
      <c r="B6" s="5" t="s">
        <v>13</v>
      </c>
      <c r="C6" s="5" t="s">
        <v>14</v>
      </c>
      <c r="D6" s="7" t="s">
        <v>16</v>
      </c>
      <c r="E6" s="5" t="str">
        <f>_xlfn.DISPIMG("ID_D04EEEF732684246AE5AF9552462A070",1)</f>
        <v>=DISPIMG("ID_D04EEEF732684246AE5AF9552462A070",1)</v>
      </c>
      <c r="F6" s="5">
        <v>19</v>
      </c>
    </row>
    <row r="7" ht="409.5" spans="1:6">
      <c r="A7" s="5">
        <v>5</v>
      </c>
      <c r="B7" s="5" t="s">
        <v>17</v>
      </c>
      <c r="C7" s="5" t="s">
        <v>18</v>
      </c>
      <c r="D7" s="7" t="s">
        <v>19</v>
      </c>
      <c r="E7" s="5" t="str">
        <f>_xlfn.DISPIMG("ID_46674AFD0E484EF28680281FCD4E5C14",1)</f>
        <v>=DISPIMG("ID_46674AFD0E484EF28680281FCD4E5C14",1)</v>
      </c>
      <c r="F7" s="8">
        <v>295</v>
      </c>
    </row>
    <row r="8" ht="160" customHeight="1" spans="1:6">
      <c r="A8" s="5">
        <v>6</v>
      </c>
      <c r="B8" s="5" t="s">
        <v>20</v>
      </c>
      <c r="C8" s="5" t="s">
        <v>21</v>
      </c>
      <c r="D8" s="7" t="s">
        <v>22</v>
      </c>
      <c r="E8" s="5" t="str">
        <f>_xlfn.DISPIMG("ID_46674AFD0E484EF28680281FCD4E5C14",1)</f>
        <v>=DISPIMG("ID_46674AFD0E484EF28680281FCD4E5C14",1)</v>
      </c>
      <c r="F8" s="8">
        <v>8</v>
      </c>
    </row>
    <row r="9" ht="318" customHeight="1" spans="1:6">
      <c r="A9" s="5">
        <v>7</v>
      </c>
      <c r="B9" s="5" t="s">
        <v>23</v>
      </c>
      <c r="C9" s="5" t="s">
        <v>24</v>
      </c>
      <c r="D9" s="7" t="s">
        <v>25</v>
      </c>
      <c r="E9" s="5" t="str">
        <f>_xlfn.DISPIMG("ID_B6263DB72F504DF3832FB77177429A99",1)</f>
        <v>=DISPIMG("ID_B6263DB72F504DF3832FB77177429A99",1)</v>
      </c>
      <c r="F9" s="5">
        <v>33</v>
      </c>
    </row>
    <row r="10" ht="181" customHeight="1" spans="1:6">
      <c r="A10" s="5">
        <v>8</v>
      </c>
      <c r="B10" s="5" t="s">
        <v>26</v>
      </c>
      <c r="C10" s="5" t="s">
        <v>27</v>
      </c>
      <c r="D10" s="7" t="s">
        <v>28</v>
      </c>
      <c r="E10" s="5" t="str">
        <f>_xlfn.DISPIMG("ID_C9EF53DABB774405B9568FCD18F7246A",1)</f>
        <v>=DISPIMG("ID_C9EF53DABB774405B9568FCD18F7246A",1)</v>
      </c>
      <c r="F10" s="5">
        <v>94</v>
      </c>
    </row>
    <row r="11" ht="346" customHeight="1" spans="1:6">
      <c r="A11" s="5">
        <v>9</v>
      </c>
      <c r="B11" s="5" t="s">
        <v>29</v>
      </c>
      <c r="C11" s="5" t="s">
        <v>30</v>
      </c>
      <c r="D11" s="7" t="s">
        <v>31</v>
      </c>
      <c r="E11" s="5" t="str">
        <f>_xlfn.DISPIMG("ID_191EB581B0F84AB294FBF54C2646590A",1)</f>
        <v>=DISPIMG("ID_191EB581B0F84AB294FBF54C2646590A",1)</v>
      </c>
      <c r="F11" s="5">
        <v>92</v>
      </c>
    </row>
    <row r="12" ht="181" customHeight="1" spans="1:6">
      <c r="A12" s="5">
        <v>10</v>
      </c>
      <c r="B12" s="5" t="s">
        <v>32</v>
      </c>
      <c r="C12" s="5" t="s">
        <v>33</v>
      </c>
      <c r="D12" s="7" t="s">
        <v>34</v>
      </c>
      <c r="E12" s="5" t="str">
        <f>_xlfn.DISPIMG("ID_29F70EC41F064BB58A472CB6F94F3AA6",1)</f>
        <v>=DISPIMG("ID_29F70EC41F064BB58A472CB6F94F3AA6",1)</v>
      </c>
      <c r="F12" s="5">
        <v>91</v>
      </c>
    </row>
    <row r="13" ht="181" customHeight="1" spans="1:6">
      <c r="A13" s="5">
        <v>11</v>
      </c>
      <c r="B13" s="5" t="s">
        <v>35</v>
      </c>
      <c r="C13" s="5" t="s">
        <v>36</v>
      </c>
      <c r="D13" s="7" t="s">
        <v>37</v>
      </c>
      <c r="E13" s="5" t="str">
        <f>_xlfn.DISPIMG("ID_707810D358B148479D7138DBC00542B5",1)</f>
        <v>=DISPIMG("ID_707810D358B148479D7138DBC00542B5",1)</v>
      </c>
      <c r="F13" s="5">
        <v>8</v>
      </c>
    </row>
    <row r="14" ht="181" customHeight="1" spans="1:6">
      <c r="A14" s="5">
        <v>12</v>
      </c>
      <c r="B14" s="5" t="s">
        <v>38</v>
      </c>
      <c r="C14" s="5" t="s">
        <v>39</v>
      </c>
      <c r="D14" s="7" t="s">
        <v>40</v>
      </c>
      <c r="E14" s="5" t="str">
        <f>_xlfn.DISPIMG("ID_605470A3D7AB43BAB1C861AF06A38D0F",1)</f>
        <v>=DISPIMG("ID_605470A3D7AB43BAB1C861AF06A38D0F",1)</v>
      </c>
      <c r="F14" s="5">
        <v>65</v>
      </c>
    </row>
    <row r="15" ht="181" customHeight="1" spans="1:6">
      <c r="A15" s="5">
        <v>13</v>
      </c>
      <c r="B15" s="5" t="s">
        <v>41</v>
      </c>
      <c r="C15" s="6" t="s">
        <v>42</v>
      </c>
      <c r="D15" s="7" t="s">
        <v>43</v>
      </c>
      <c r="E15" s="5" t="str">
        <f>_xlfn.DISPIMG("ID_BCC4BF76E4144A68BC10A8EED0D1875D",1)</f>
        <v>=DISPIMG("ID_BCC4BF76E4144A68BC10A8EED0D1875D",1)</v>
      </c>
      <c r="F15" s="5">
        <v>33</v>
      </c>
    </row>
    <row r="16" ht="268" customHeight="1" spans="1:6">
      <c r="A16" s="5">
        <v>14</v>
      </c>
      <c r="B16" s="5" t="s">
        <v>44</v>
      </c>
      <c r="C16" s="5" t="s">
        <v>45</v>
      </c>
      <c r="D16" s="7" t="s">
        <v>46</v>
      </c>
      <c r="E16" s="5" t="str">
        <f>_xlfn.DISPIMG("ID_775FC06ED07545B5BD1D181D09F38133",1)</f>
        <v>=DISPIMG("ID_775FC06ED07545B5BD1D181D09F38133",1)</v>
      </c>
      <c r="F16" s="5">
        <v>10</v>
      </c>
    </row>
    <row r="17" s="1" customFormat="1" ht="181" customHeight="1" spans="1:6">
      <c r="A17" s="5">
        <v>15</v>
      </c>
      <c r="B17" s="5" t="s">
        <v>47</v>
      </c>
      <c r="C17" s="5" t="s">
        <v>48</v>
      </c>
      <c r="D17" s="7" t="s">
        <v>49</v>
      </c>
      <c r="E17" s="5" t="str">
        <f>_xlfn.DISPIMG("ID_C9BC58E6AD1C4D20A6EE6C41021E9EA1",1)</f>
        <v>=DISPIMG("ID_C9BC58E6AD1C4D20A6EE6C41021E9EA1",1)</v>
      </c>
      <c r="F17" s="5">
        <v>9</v>
      </c>
    </row>
    <row r="18" ht="409.5" customHeight="1" spans="1:7">
      <c r="A18" s="5">
        <v>16</v>
      </c>
      <c r="B18" s="5" t="s">
        <v>50</v>
      </c>
      <c r="C18" s="5" t="s">
        <v>51</v>
      </c>
      <c r="D18" s="7" t="s">
        <v>52</v>
      </c>
      <c r="E18" s="5" t="str">
        <f>_xlfn.DISPIMG("ID_3426D7A4CD2A4F8484CF17A1B8603FD3",1)</f>
        <v>=DISPIMG("ID_3426D7A4CD2A4F8484CF17A1B8603FD3",1)</v>
      </c>
      <c r="F18" s="5">
        <v>4</v>
      </c>
      <c r="G18" s="9"/>
    </row>
    <row r="19" ht="409.5" spans="1:6">
      <c r="A19" s="5">
        <v>17</v>
      </c>
      <c r="B19" s="5" t="s">
        <v>53</v>
      </c>
      <c r="C19" s="5" t="s">
        <v>54</v>
      </c>
      <c r="D19" s="7" t="s">
        <v>55</v>
      </c>
      <c r="E19" s="5" t="str">
        <f>_xlfn.DISPIMG("ID_C13015717A884D4A94D4AF73D5542D37",1)</f>
        <v>=DISPIMG("ID_C13015717A884D4A94D4AF73D5542D37",1)</v>
      </c>
      <c r="F19" s="5">
        <v>13</v>
      </c>
    </row>
    <row r="20" ht="205" customHeight="1" spans="1:6">
      <c r="A20" s="5">
        <v>18</v>
      </c>
      <c r="B20" s="5" t="s">
        <v>56</v>
      </c>
      <c r="C20" s="5" t="s">
        <v>57</v>
      </c>
      <c r="D20" s="7" t="s">
        <v>58</v>
      </c>
      <c r="E20" s="5" t="str">
        <f>_xlfn.DISPIMG("ID_C13015717A884D4A94D4AF73D5542D37",1)</f>
        <v>=DISPIMG("ID_C13015717A884D4A94D4AF73D5542D37",1)</v>
      </c>
      <c r="F20" s="5">
        <v>2</v>
      </c>
    </row>
    <row r="21" ht="347" customHeight="1" spans="1:6">
      <c r="A21" s="5">
        <v>19</v>
      </c>
      <c r="B21" s="5" t="s">
        <v>59</v>
      </c>
      <c r="C21" s="5" t="s">
        <v>60</v>
      </c>
      <c r="D21" s="7" t="s">
        <v>61</v>
      </c>
      <c r="E21" s="5" t="str">
        <f>_xlfn.DISPIMG("ID_B06AE96FE5794BF1B9844627B65D8039",1)</f>
        <v>=DISPIMG("ID_B06AE96FE5794BF1B9844627B65D8039",1)</v>
      </c>
      <c r="F21" s="5">
        <v>48</v>
      </c>
    </row>
    <row r="22" ht="150" customHeight="1" spans="1:6">
      <c r="A22" s="5">
        <v>20</v>
      </c>
      <c r="B22" s="5" t="s">
        <v>62</v>
      </c>
      <c r="C22" s="5" t="s">
        <v>63</v>
      </c>
      <c r="D22" s="7" t="s">
        <v>64</v>
      </c>
      <c r="E22" s="5" t="str">
        <f>_xlfn.DISPIMG("ID_85584772D0544A2B8D4FB4E9819CDF9E",1)</f>
        <v>=DISPIMG("ID_85584772D0544A2B8D4FB4E9819CDF9E",1)</v>
      </c>
      <c r="F22" s="5">
        <v>10</v>
      </c>
    </row>
    <row r="23" ht="150" customHeight="1" spans="1:6">
      <c r="A23" s="5">
        <v>21</v>
      </c>
      <c r="B23" s="5" t="s">
        <v>65</v>
      </c>
      <c r="C23" s="5" t="s">
        <v>66</v>
      </c>
      <c r="D23" s="7" t="s">
        <v>67</v>
      </c>
      <c r="E23" s="5" t="str">
        <f>_xlfn.DISPIMG("ID_A58AA4530903480BABA34F1B4080BBBE",1)</f>
        <v>=DISPIMG("ID_A58AA4530903480BABA34F1B4080BBBE",1)</v>
      </c>
      <c r="F23" s="5">
        <v>1</v>
      </c>
    </row>
    <row r="24" ht="181" customHeight="1" spans="1:6">
      <c r="A24" s="5">
        <v>22</v>
      </c>
      <c r="B24" s="5" t="s">
        <v>68</v>
      </c>
      <c r="C24" s="5" t="s">
        <v>63</v>
      </c>
      <c r="D24" s="7" t="s">
        <v>69</v>
      </c>
      <c r="E24" s="5" t="str">
        <f>_xlfn.DISPIMG("ID_4674732EB653418ABCF78B69117D68F4",1)</f>
        <v>=DISPIMG("ID_4674732EB653418ABCF78B69117D68F4",1)</v>
      </c>
      <c r="F24" s="5">
        <v>38</v>
      </c>
    </row>
    <row r="25" ht="181" customHeight="1" spans="1:6">
      <c r="A25" s="5">
        <v>23</v>
      </c>
      <c r="B25" s="5" t="s">
        <v>62</v>
      </c>
      <c r="C25" s="5" t="s">
        <v>70</v>
      </c>
      <c r="D25" s="7" t="s">
        <v>71</v>
      </c>
      <c r="E25" s="5" t="str">
        <f>_xlfn.DISPIMG("ID_4674732EB653418ABCF78B69117D68F4",1)</f>
        <v>=DISPIMG("ID_4674732EB653418ABCF78B69117D68F4",1)</v>
      </c>
      <c r="F25" s="5">
        <v>1</v>
      </c>
    </row>
    <row r="26" ht="181" customHeight="1" spans="1:6">
      <c r="A26" s="5">
        <v>24</v>
      </c>
      <c r="B26" s="5" t="s">
        <v>72</v>
      </c>
      <c r="C26" s="5" t="s">
        <v>73</v>
      </c>
      <c r="D26" s="7" t="s">
        <v>74</v>
      </c>
      <c r="E26" s="5" t="str">
        <f>_xlfn.DISPIMG("ID_6F29893219BA4206BB22239A6EF3427D",1)</f>
        <v>=DISPIMG("ID_6F29893219BA4206BB22239A6EF3427D",1)</v>
      </c>
      <c r="F26" s="5">
        <v>20</v>
      </c>
    </row>
    <row r="27" ht="181" customHeight="1" spans="1:6">
      <c r="A27" s="5">
        <v>25</v>
      </c>
      <c r="B27" s="5" t="s">
        <v>75</v>
      </c>
      <c r="C27" s="5" t="s">
        <v>76</v>
      </c>
      <c r="D27" s="7" t="s">
        <v>77</v>
      </c>
      <c r="E27" s="5" t="str">
        <f>_xlfn.DISPIMG("ID_966A5C5046034584B83140D92717EA1E",1)</f>
        <v>=DISPIMG("ID_966A5C5046034584B83140D92717EA1E",1)</v>
      </c>
      <c r="F27" s="5">
        <v>6</v>
      </c>
    </row>
    <row r="28" ht="181" customHeight="1" spans="1:6">
      <c r="A28" s="5">
        <v>26</v>
      </c>
      <c r="B28" s="5" t="s">
        <v>78</v>
      </c>
      <c r="C28" s="5" t="s">
        <v>79</v>
      </c>
      <c r="D28" s="7" t="s">
        <v>80</v>
      </c>
      <c r="E28" s="5" t="str">
        <f>_xlfn.DISPIMG("ID_C75F49BBF5644FA3A83D16491BA69EC3",1)</f>
        <v>=DISPIMG("ID_C75F49BBF5644FA3A83D16491BA69EC3",1)</v>
      </c>
      <c r="F28" s="5">
        <v>2</v>
      </c>
    </row>
    <row r="29" ht="181" customHeight="1" spans="1:6">
      <c r="A29" s="5">
        <v>27</v>
      </c>
      <c r="B29" s="5" t="s">
        <v>81</v>
      </c>
      <c r="C29" s="5" t="s">
        <v>82</v>
      </c>
      <c r="D29" s="7" t="s">
        <v>83</v>
      </c>
      <c r="E29" s="5" t="str">
        <f>_xlfn.DISPIMG("ID_29F70EC41F064BB58A472CB6F94F3AA6",1)</f>
        <v>=DISPIMG("ID_29F70EC41F064BB58A472CB6F94F3AA6",1)</v>
      </c>
      <c r="F29" s="5">
        <v>10</v>
      </c>
    </row>
    <row r="30" ht="181" customHeight="1" spans="1:6">
      <c r="A30" s="5">
        <v>28</v>
      </c>
      <c r="B30" s="5" t="s">
        <v>84</v>
      </c>
      <c r="C30" s="5" t="s">
        <v>85</v>
      </c>
      <c r="D30" s="7" t="s">
        <v>86</v>
      </c>
      <c r="E30" s="5" t="str">
        <f>_xlfn.DISPIMG("ID_BDABEF395F0548C0A3D50E69E449CB4A",1)</f>
        <v>=DISPIMG("ID_BDABEF395F0548C0A3D50E69E449CB4A",1)</v>
      </c>
      <c r="F30" s="5">
        <v>8</v>
      </c>
    </row>
    <row r="31" ht="181" customHeight="1" spans="1:6">
      <c r="A31" s="5">
        <v>29</v>
      </c>
      <c r="B31" s="5" t="s">
        <v>87</v>
      </c>
      <c r="C31" s="5" t="s">
        <v>88</v>
      </c>
      <c r="D31" s="7" t="s">
        <v>89</v>
      </c>
      <c r="E31" s="5" t="str">
        <f>_xlfn.DISPIMG("ID_0260E7FD258B47F3A75E29DF5EEE309A",1)</f>
        <v>=DISPIMG("ID_0260E7FD258B47F3A75E29DF5EEE309A",1)</v>
      </c>
      <c r="F31" s="5">
        <v>3</v>
      </c>
    </row>
    <row r="32" ht="181" customHeight="1" spans="1:6">
      <c r="A32" s="5">
        <v>30</v>
      </c>
      <c r="B32" s="5" t="s">
        <v>90</v>
      </c>
      <c r="C32" s="5" t="s">
        <v>91</v>
      </c>
      <c r="D32" s="7" t="s">
        <v>92</v>
      </c>
      <c r="E32" s="5" t="str">
        <f>_xlfn.DISPIMG("ID_E893C3505EFB411386F4F3EB47CB7BD9",1)</f>
        <v>=DISPIMG("ID_E893C3505EFB411386F4F3EB47CB7BD9",1)</v>
      </c>
      <c r="F32" s="5">
        <v>6</v>
      </c>
    </row>
    <row r="33" ht="181" customHeight="1" spans="1:6">
      <c r="A33" s="5">
        <v>31</v>
      </c>
      <c r="B33" s="5" t="s">
        <v>93</v>
      </c>
      <c r="C33" s="5" t="s">
        <v>94</v>
      </c>
      <c r="D33" s="7" t="s">
        <v>95</v>
      </c>
      <c r="E33" s="5" t="str">
        <f>_xlfn.DISPIMG("ID_5E2F303671204EE99745BDD789B67066",1)</f>
        <v>=DISPIMG("ID_5E2F303671204EE99745BDD789B67066",1)</v>
      </c>
      <c r="F33" s="5">
        <v>29</v>
      </c>
    </row>
    <row r="34" ht="181" customHeight="1" spans="1:6">
      <c r="A34" s="5">
        <v>32</v>
      </c>
      <c r="B34" s="5" t="s">
        <v>96</v>
      </c>
      <c r="C34" s="5" t="s">
        <v>97</v>
      </c>
      <c r="D34" s="7" t="s">
        <v>98</v>
      </c>
      <c r="E34" s="5" t="str">
        <f>_xlfn.DISPIMG("ID_4E25F4B5F3134D659CDF8521CD995851",1)</f>
        <v>=DISPIMG("ID_4E25F4B5F3134D659CDF8521CD995851",1)</v>
      </c>
      <c r="F34" s="5">
        <v>51</v>
      </c>
    </row>
    <row r="35" ht="181" customHeight="1" spans="1:6">
      <c r="A35" s="5">
        <v>33</v>
      </c>
      <c r="B35" s="5" t="s">
        <v>99</v>
      </c>
      <c r="C35" s="5" t="s">
        <v>100</v>
      </c>
      <c r="D35" s="7" t="s">
        <v>98</v>
      </c>
      <c r="E35" s="5" t="str">
        <f>_xlfn.DISPIMG("ID_6903E5E32E23418899DDD18E8854A616",1)</f>
        <v>=DISPIMG("ID_6903E5E32E23418899DDD18E8854A616",1)</v>
      </c>
      <c r="F35" s="5">
        <v>24</v>
      </c>
    </row>
    <row r="36" ht="181" customHeight="1" spans="1:6">
      <c r="A36" s="5">
        <v>34</v>
      </c>
      <c r="B36" s="5" t="s">
        <v>101</v>
      </c>
      <c r="C36" s="5" t="s">
        <v>102</v>
      </c>
      <c r="D36" s="7" t="s">
        <v>103</v>
      </c>
      <c r="E36" s="5" t="str">
        <f>_xlfn.DISPIMG("ID_0A4B3C5BC09A4329AD73BA8A663E1DC7",1)</f>
        <v>=DISPIMG("ID_0A4B3C5BC09A4329AD73BA8A663E1DC7",1)</v>
      </c>
      <c r="F36" s="5">
        <v>6</v>
      </c>
    </row>
    <row r="37" ht="181" customHeight="1" spans="1:6">
      <c r="A37" s="5">
        <v>35</v>
      </c>
      <c r="B37" s="5" t="s">
        <v>104</v>
      </c>
      <c r="C37" s="5" t="s">
        <v>105</v>
      </c>
      <c r="D37" s="7" t="s">
        <v>106</v>
      </c>
      <c r="E37" s="5" t="str">
        <f>_xlfn.DISPIMG("ID_F890917C2C734BF381F5EEDC24E460B4",1)</f>
        <v>=DISPIMG("ID_F890917C2C734BF381F5EEDC24E460B4",1)</v>
      </c>
      <c r="F37" s="10">
        <v>15</v>
      </c>
    </row>
    <row r="38" ht="181" customHeight="1" spans="1:6">
      <c r="A38" s="5">
        <v>36</v>
      </c>
      <c r="B38" s="5" t="s">
        <v>107</v>
      </c>
      <c r="C38" s="5" t="s">
        <v>108</v>
      </c>
      <c r="D38" s="7" t="s">
        <v>109</v>
      </c>
      <c r="E38" s="5" t="str">
        <f>_xlfn.DISPIMG("ID_C945CE0B2843441C9B3A27DEE3393BA3",1)</f>
        <v>=DISPIMG("ID_C945CE0B2843441C9B3A27DEE3393BA3",1)</v>
      </c>
      <c r="F38" s="5">
        <v>15</v>
      </c>
    </row>
    <row r="39" s="1" customFormat="1" ht="208" customHeight="1" spans="1:6">
      <c r="A39" s="5">
        <v>37</v>
      </c>
      <c r="B39" s="5" t="s">
        <v>110</v>
      </c>
      <c r="C39" s="5" t="s">
        <v>111</v>
      </c>
      <c r="D39" s="7" t="s">
        <v>112</v>
      </c>
      <c r="E39" s="5" t="str">
        <f>_xlfn.DISPIMG("ID_FD13A36AF2BF450FB22D92A1911B8EDB",1)</f>
        <v>=DISPIMG("ID_FD13A36AF2BF450FB22D92A1911B8EDB",1)</v>
      </c>
      <c r="F39" s="5">
        <v>24</v>
      </c>
    </row>
    <row r="40" s="1" customFormat="1" ht="181" customHeight="1" spans="1:6">
      <c r="A40" s="5">
        <v>38</v>
      </c>
      <c r="B40" s="5" t="s">
        <v>113</v>
      </c>
      <c r="C40" s="5" t="s">
        <v>111</v>
      </c>
      <c r="D40" s="7" t="s">
        <v>114</v>
      </c>
      <c r="E40" s="5" t="str">
        <f>_xlfn.DISPIMG("ID_41A8A8077E254822BDDC080CF4D06ABB",1)</f>
        <v>=DISPIMG("ID_41A8A8077E254822BDDC080CF4D06ABB",1)</v>
      </c>
      <c r="F40" s="5">
        <v>3</v>
      </c>
    </row>
    <row r="41" ht="181" customHeight="1" spans="1:6">
      <c r="A41" s="5">
        <v>39</v>
      </c>
      <c r="B41" s="5" t="s">
        <v>115</v>
      </c>
      <c r="C41" s="5" t="s">
        <v>116</v>
      </c>
      <c r="D41" s="7" t="s">
        <v>117</v>
      </c>
      <c r="E41" s="5" t="str">
        <f>_xlfn.DISPIMG("ID_BF176D4289014D17BC826EF769A053CA",1)</f>
        <v>=DISPIMG("ID_BF176D4289014D17BC826EF769A053CA",1)</v>
      </c>
      <c r="F41" s="5">
        <v>43</v>
      </c>
    </row>
    <row r="42" ht="181" customHeight="1" spans="1:6">
      <c r="A42" s="5">
        <v>40</v>
      </c>
      <c r="B42" s="5" t="s">
        <v>118</v>
      </c>
      <c r="C42" s="5" t="s">
        <v>119</v>
      </c>
      <c r="D42" s="7" t="s">
        <v>120</v>
      </c>
      <c r="E42" s="5" t="str">
        <f>_xlfn.DISPIMG("ID_FCFDA219C9AB4B1987AC02C53CC79ED2",1)</f>
        <v>=DISPIMG("ID_FCFDA219C9AB4B1987AC02C53CC79ED2",1)</v>
      </c>
      <c r="F42" s="5">
        <v>4</v>
      </c>
    </row>
    <row r="43" ht="181" customHeight="1" spans="1:6">
      <c r="A43" s="5">
        <v>41</v>
      </c>
      <c r="B43" s="5" t="s">
        <v>121</v>
      </c>
      <c r="C43" s="5" t="s">
        <v>122</v>
      </c>
      <c r="D43" s="7" t="s">
        <v>123</v>
      </c>
      <c r="E43" s="5" t="str">
        <f>_xlfn.DISPIMG("ID_83DDCE0A077F46C3A173559F6AC90200",1)</f>
        <v>=DISPIMG("ID_83DDCE0A077F46C3A173559F6AC90200",1)</v>
      </c>
      <c r="F43" s="11">
        <v>5</v>
      </c>
    </row>
    <row r="44" ht="181" customHeight="1" spans="1:7">
      <c r="A44" s="6">
        <v>42</v>
      </c>
      <c r="B44" s="6" t="s">
        <v>124</v>
      </c>
      <c r="C44" s="6" t="s">
        <v>125</v>
      </c>
      <c r="D44" s="7" t="s">
        <v>126</v>
      </c>
      <c r="E44" s="6" t="str">
        <f>_xlfn.DISPIMG("ID_5CBA38C2B86B486EBEE3BC4C28F5C500",1)</f>
        <v>=DISPIMG("ID_5CBA38C2B86B486EBEE3BC4C28F5C500",1)</v>
      </c>
      <c r="F44" s="12">
        <v>4</v>
      </c>
      <c r="G44" s="13"/>
    </row>
    <row r="45" ht="181" customHeight="1" spans="1:7">
      <c r="A45" s="6">
        <v>43</v>
      </c>
      <c r="B45" s="6" t="s">
        <v>127</v>
      </c>
      <c r="C45" s="6" t="s">
        <v>128</v>
      </c>
      <c r="D45" s="7" t="s">
        <v>129</v>
      </c>
      <c r="E45" s="6" t="str">
        <f>_xlfn.DISPIMG("ID_FB9F6E9BF0884A8C95DAEBEF062A5A64",1)</f>
        <v>=DISPIMG("ID_FB9F6E9BF0884A8C95DAEBEF062A5A64",1)</v>
      </c>
      <c r="F45" s="12">
        <v>2</v>
      </c>
      <c r="G45" s="13"/>
    </row>
    <row r="46" ht="181" customHeight="1" spans="1:6">
      <c r="A46" s="5">
        <v>44</v>
      </c>
      <c r="B46" s="5" t="s">
        <v>130</v>
      </c>
      <c r="C46" s="5" t="s">
        <v>131</v>
      </c>
      <c r="D46" s="7" t="s">
        <v>132</v>
      </c>
      <c r="E46" s="5" t="str">
        <f>_xlfn.DISPIMG("ID_F618E86922A24221ADD0F824995FC0F5",1)</f>
        <v>=DISPIMG("ID_F618E86922A24221ADD0F824995FC0F5",1)</v>
      </c>
      <c r="F46" s="11">
        <v>2</v>
      </c>
    </row>
    <row r="47" ht="181" customHeight="1" spans="1:6">
      <c r="A47" s="5">
        <v>45</v>
      </c>
      <c r="B47" s="5" t="s">
        <v>133</v>
      </c>
      <c r="C47" s="5" t="s">
        <v>134</v>
      </c>
      <c r="D47" s="7" t="s">
        <v>135</v>
      </c>
      <c r="E47" s="5" t="str">
        <f>_xlfn.DISPIMG("ID_1615291E517341FAB711D2DC3DC67932",1)</f>
        <v>=DISPIMG("ID_1615291E517341FAB711D2DC3DC67932",1)</v>
      </c>
      <c r="F47" s="11">
        <v>20</v>
      </c>
    </row>
    <row r="48" ht="181" customHeight="1" spans="1:6">
      <c r="A48" s="5">
        <v>46</v>
      </c>
      <c r="B48" s="5" t="s">
        <v>136</v>
      </c>
      <c r="C48" s="5" t="s">
        <v>137</v>
      </c>
      <c r="D48" s="7" t="s">
        <v>138</v>
      </c>
      <c r="E48" s="5" t="str">
        <f>_xlfn.DISPIMG("ID_583E21D0EB80486CA25AA5F4CCBA9FED",1)</f>
        <v>=DISPIMG("ID_583E21D0EB80486CA25AA5F4CCBA9FED",1)</v>
      </c>
      <c r="F48" s="11">
        <v>4</v>
      </c>
    </row>
    <row r="49" ht="181" customHeight="1" spans="1:6">
      <c r="A49" s="5">
        <v>47</v>
      </c>
      <c r="B49" s="5" t="s">
        <v>139</v>
      </c>
      <c r="C49" s="5" t="s">
        <v>140</v>
      </c>
      <c r="D49" s="7" t="s">
        <v>141</v>
      </c>
      <c r="E49" s="5" t="str">
        <f>_xlfn.DISPIMG("ID_7EFD1AB7E14F451A88351072DBFC3026",1)</f>
        <v>=DISPIMG("ID_7EFD1AB7E14F451A88351072DBFC3026",1)</v>
      </c>
      <c r="F49" s="11">
        <v>3</v>
      </c>
    </row>
    <row r="50" ht="181" customHeight="1" spans="1:6">
      <c r="A50" s="5">
        <v>48</v>
      </c>
      <c r="B50" s="5" t="s">
        <v>142</v>
      </c>
      <c r="C50" s="5" t="s">
        <v>143</v>
      </c>
      <c r="D50" s="7" t="s">
        <v>144</v>
      </c>
      <c r="E50" s="5" t="str">
        <f>_xlfn.DISPIMG("ID_1F775FC4BB1347D6B28447922C1E1213",1)</f>
        <v>=DISPIMG("ID_1F775FC4BB1347D6B28447922C1E1213",1)</v>
      </c>
      <c r="F50" s="11">
        <v>6</v>
      </c>
    </row>
    <row r="51" ht="181" customHeight="1" spans="1:6">
      <c r="A51" s="5">
        <v>49</v>
      </c>
      <c r="B51" s="5" t="s">
        <v>145</v>
      </c>
      <c r="C51" s="5" t="s">
        <v>146</v>
      </c>
      <c r="D51" s="7" t="s">
        <v>147</v>
      </c>
      <c r="E51" s="5" t="str">
        <f>_xlfn.DISPIMG("ID_7D4579C85AD049A28471C5D3C1550320",1)</f>
        <v>=DISPIMG("ID_7D4579C85AD049A28471C5D3C1550320",1)</v>
      </c>
      <c r="F51" s="11">
        <v>6</v>
      </c>
    </row>
    <row r="52" ht="181" customHeight="1" spans="1:6">
      <c r="A52" s="5">
        <v>50</v>
      </c>
      <c r="B52" s="5" t="s">
        <v>148</v>
      </c>
      <c r="C52" s="5" t="s">
        <v>146</v>
      </c>
      <c r="D52" s="7" t="s">
        <v>149</v>
      </c>
      <c r="E52" s="5" t="str">
        <f>_xlfn.DISPIMG("ID_A34FC1888AA242F4800251F89317BBBF",1)</f>
        <v>=DISPIMG("ID_A34FC1888AA242F4800251F89317BBBF",1)</v>
      </c>
      <c r="F52" s="11">
        <v>4</v>
      </c>
    </row>
    <row r="53" ht="181" customHeight="1" spans="1:6">
      <c r="A53" s="5">
        <v>51</v>
      </c>
      <c r="B53" s="5" t="s">
        <v>150</v>
      </c>
      <c r="C53" s="5" t="s">
        <v>151</v>
      </c>
      <c r="D53" s="7" t="s">
        <v>152</v>
      </c>
      <c r="E53" s="5" t="str">
        <f>_xlfn.DISPIMG("ID_B402A5D62A9149EE829000A5AC71BE92",1)</f>
        <v>=DISPIMG("ID_B402A5D62A9149EE829000A5AC71BE92",1)</v>
      </c>
      <c r="F53" s="11">
        <v>2</v>
      </c>
    </row>
    <row r="54" ht="181" customHeight="1" spans="1:6">
      <c r="A54" s="5">
        <v>52</v>
      </c>
      <c r="B54" s="5" t="s">
        <v>153</v>
      </c>
      <c r="C54" s="5" t="s">
        <v>154</v>
      </c>
      <c r="D54" s="7" t="s">
        <v>155</v>
      </c>
      <c r="E54" s="5" t="str">
        <f>_xlfn.DISPIMG("ID_746EF7E44DA9488CA3C85B3141FD6C3C",1)</f>
        <v>=DISPIMG("ID_746EF7E44DA9488CA3C85B3141FD6C3C",1)</v>
      </c>
      <c r="F54" s="11">
        <v>4</v>
      </c>
    </row>
    <row r="55" s="1" customFormat="1" ht="181" customHeight="1" spans="1:6">
      <c r="A55" s="5">
        <v>53</v>
      </c>
      <c r="B55" s="5" t="s">
        <v>156</v>
      </c>
      <c r="C55" s="5" t="s">
        <v>157</v>
      </c>
      <c r="D55" s="7" t="s">
        <v>158</v>
      </c>
      <c r="E55" s="5" t="str">
        <f>_xlfn.DISPIMG("ID_CDF4BA13A58D4EB4BAB58073F862CCB9",1)</f>
        <v>=DISPIMG("ID_CDF4BA13A58D4EB4BAB58073F862CCB9",1)</v>
      </c>
      <c r="F55" s="11">
        <v>1</v>
      </c>
    </row>
    <row r="56" ht="181" customHeight="1" spans="1:6">
      <c r="A56" s="5">
        <v>54</v>
      </c>
      <c r="B56" s="5" t="s">
        <v>159</v>
      </c>
      <c r="C56" s="5" t="s">
        <v>160</v>
      </c>
      <c r="D56" s="7" t="s">
        <v>161</v>
      </c>
      <c r="E56" s="5" t="str">
        <f>_xlfn.DISPIMG("ID_FEE00D9C342E4A3390DA5D92C9BB8B29",1)</f>
        <v>=DISPIMG("ID_FEE00D9C342E4A3390DA5D92C9BB8B29",1)</v>
      </c>
      <c r="F56" s="5">
        <v>5</v>
      </c>
    </row>
    <row r="57" ht="181" customHeight="1" spans="1:6">
      <c r="A57" s="5">
        <v>55</v>
      </c>
      <c r="B57" s="5" t="s">
        <v>162</v>
      </c>
      <c r="C57" s="5" t="s">
        <v>163</v>
      </c>
      <c r="D57" s="7" t="s">
        <v>164</v>
      </c>
      <c r="E57" s="5" t="str">
        <f>_xlfn.DISPIMG("ID_28ACC14271D14D3C8D3444773888C71F",1)</f>
        <v>=DISPIMG("ID_28ACC14271D14D3C8D3444773888C71F",1)</v>
      </c>
      <c r="F57" s="5">
        <v>2</v>
      </c>
    </row>
    <row r="58" ht="181" customHeight="1" spans="1:6">
      <c r="A58" s="5">
        <v>56</v>
      </c>
      <c r="B58" s="5" t="s">
        <v>165</v>
      </c>
      <c r="C58" s="5" t="s">
        <v>166</v>
      </c>
      <c r="D58" s="7" t="s">
        <v>167</v>
      </c>
      <c r="E58" s="5" t="str">
        <f>_xlfn.DISPIMG("ID_6C786A168A39465BA631EA7732DBFBBD",1)</f>
        <v>=DISPIMG("ID_6C786A168A39465BA631EA7732DBFBBD",1)</v>
      </c>
      <c r="F58" s="5">
        <v>3</v>
      </c>
    </row>
    <row r="59" ht="181" customHeight="1" spans="1:6">
      <c r="A59" s="5">
        <v>57</v>
      </c>
      <c r="B59" s="5" t="s">
        <v>168</v>
      </c>
      <c r="C59" s="5" t="s">
        <v>169</v>
      </c>
      <c r="D59" s="7" t="s">
        <v>170</v>
      </c>
      <c r="E59" s="5" t="str">
        <f>_xlfn.DISPIMG("ID_026E057D3FDC4B208862034B4010F56B",1)</f>
        <v>=DISPIMG("ID_026E057D3FDC4B208862034B4010F56B",1)</v>
      </c>
      <c r="F59" s="5">
        <v>2</v>
      </c>
    </row>
    <row r="60" ht="181" customHeight="1" spans="1:6">
      <c r="A60" s="5">
        <v>58</v>
      </c>
      <c r="B60" s="5" t="s">
        <v>171</v>
      </c>
      <c r="C60" s="5" t="s">
        <v>172</v>
      </c>
      <c r="D60" s="7" t="s">
        <v>173</v>
      </c>
      <c r="E60" s="5" t="str">
        <f>_xlfn.DISPIMG("ID_79DCB036CF104445BF38BFCAFBAA0DD9",1)</f>
        <v>=DISPIMG("ID_79DCB036CF104445BF38BFCAFBAA0DD9",1)</v>
      </c>
      <c r="F60" s="10">
        <v>1</v>
      </c>
    </row>
    <row r="61" ht="181" customHeight="1" spans="1:6">
      <c r="A61" s="5">
        <v>59</v>
      </c>
      <c r="B61" s="5" t="s">
        <v>174</v>
      </c>
      <c r="C61" s="5" t="s">
        <v>175</v>
      </c>
      <c r="D61" s="7" t="s">
        <v>176</v>
      </c>
      <c r="E61" s="5" t="str">
        <f>_xlfn.DISPIMG("ID_5D7ACBA6FAAA466C88FCCB9C472B0D9B",1)</f>
        <v>=DISPIMG("ID_5D7ACBA6FAAA466C88FCCB9C472B0D9B",1)</v>
      </c>
      <c r="F61" s="5">
        <v>1</v>
      </c>
    </row>
    <row r="62" ht="181" customHeight="1" spans="1:6">
      <c r="A62" s="5">
        <v>60</v>
      </c>
      <c r="B62" s="5" t="s">
        <v>177</v>
      </c>
      <c r="C62" s="14" t="s">
        <v>178</v>
      </c>
      <c r="D62" s="7" t="s">
        <v>179</v>
      </c>
      <c r="E62" s="14" t="str">
        <f>_xlfn.DISPIMG("ID_51F35310D3A24BE6BB3243481E6AD7AC",1)</f>
        <v>=DISPIMG("ID_51F35310D3A24BE6BB3243481E6AD7AC",1)</v>
      </c>
      <c r="F62" s="5">
        <v>27</v>
      </c>
    </row>
    <row r="63" ht="181" customHeight="1" spans="1:6">
      <c r="A63" s="5">
        <v>61</v>
      </c>
      <c r="B63" s="5" t="s">
        <v>180</v>
      </c>
      <c r="C63" s="5" t="s">
        <v>181</v>
      </c>
      <c r="D63" s="7" t="s">
        <v>182</v>
      </c>
      <c r="E63" s="5" t="str">
        <f>_xlfn.DISPIMG("ID_61FC12E9E99E4239B3ADE4418C1CB3D7",1)</f>
        <v>=DISPIMG("ID_61FC12E9E99E4239B3ADE4418C1CB3D7",1)</v>
      </c>
      <c r="F63" s="5">
        <v>5</v>
      </c>
    </row>
    <row r="64" ht="181" customHeight="1" spans="1:6">
      <c r="A64" s="5">
        <v>62</v>
      </c>
      <c r="B64" s="5" t="s">
        <v>183</v>
      </c>
      <c r="C64" s="5" t="s">
        <v>184</v>
      </c>
      <c r="D64" s="7" t="s">
        <v>185</v>
      </c>
      <c r="E64" s="5" t="str">
        <f>_xlfn.DISPIMG("ID_DA25653895B044AEA801E593C133DCDD",1)</f>
        <v>=DISPIMG("ID_DA25653895B044AEA801E593C133DCDD",1)</v>
      </c>
      <c r="F64" s="5">
        <v>70</v>
      </c>
    </row>
    <row r="65" ht="181" customHeight="1" spans="1:6">
      <c r="A65" s="5">
        <v>63</v>
      </c>
      <c r="B65" s="5" t="s">
        <v>186</v>
      </c>
      <c r="C65" s="5" t="s">
        <v>187</v>
      </c>
      <c r="D65" s="7" t="s">
        <v>188</v>
      </c>
      <c r="E65" s="5" t="str">
        <f>_xlfn.DISPIMG("ID_1BE66286BD474C17B09114D69126753D",1)</f>
        <v>=DISPIMG("ID_1BE66286BD474C17B09114D69126753D",1)</v>
      </c>
      <c r="F65" s="5">
        <v>6</v>
      </c>
    </row>
    <row r="66" ht="181" customHeight="1" spans="1:6">
      <c r="A66" s="5">
        <v>64</v>
      </c>
      <c r="B66" s="5" t="s">
        <v>189</v>
      </c>
      <c r="C66" s="5" t="s">
        <v>190</v>
      </c>
      <c r="D66" s="7" t="s">
        <v>188</v>
      </c>
      <c r="E66" s="5" t="str">
        <f>_xlfn.DISPIMG("ID_1BE66286BD474C17B09114D69126753D",1)</f>
        <v>=DISPIMG("ID_1BE66286BD474C17B09114D69126753D",1)</v>
      </c>
      <c r="F66" s="5">
        <v>2</v>
      </c>
    </row>
    <row r="67" ht="181" customHeight="1" spans="1:6">
      <c r="A67" s="5">
        <v>65</v>
      </c>
      <c r="B67" s="5" t="s">
        <v>191</v>
      </c>
      <c r="C67" s="5" t="s">
        <v>192</v>
      </c>
      <c r="D67" s="7" t="s">
        <v>193</v>
      </c>
      <c r="E67" s="5" t="str">
        <f>_xlfn.DISPIMG("ID_2D260F51BE8D4EDB9B4A86658FCE92B2",1)</f>
        <v>=DISPIMG("ID_2D260F51BE8D4EDB9B4A86658FCE92B2",1)</v>
      </c>
      <c r="F67" s="5">
        <v>5</v>
      </c>
    </row>
    <row r="68" ht="181" customHeight="1" spans="1:6">
      <c r="A68" s="5">
        <v>66</v>
      </c>
      <c r="B68" s="5" t="s">
        <v>194</v>
      </c>
      <c r="C68" s="5" t="s">
        <v>195</v>
      </c>
      <c r="D68" s="7" t="s">
        <v>196</v>
      </c>
      <c r="E68" s="5" t="str">
        <f>_xlfn.DISPIMG("ID_598881761D3F4A8A929D0A729F1D62D1",1)</f>
        <v>=DISPIMG("ID_598881761D3F4A8A929D0A729F1D62D1",1)</v>
      </c>
      <c r="F68" s="5">
        <v>30</v>
      </c>
    </row>
    <row r="69" ht="181" customHeight="1" spans="1:6">
      <c r="A69" s="5">
        <v>67</v>
      </c>
      <c r="B69" s="5" t="s">
        <v>197</v>
      </c>
      <c r="C69" s="5" t="s">
        <v>198</v>
      </c>
      <c r="D69" s="7" t="s">
        <v>199</v>
      </c>
      <c r="E69" s="5" t="str">
        <f>_xlfn.DISPIMG("ID_F43546B512CA40D7968FF91E0C67A52A",1)</f>
        <v>=DISPIMG("ID_F43546B512CA40D7968FF91E0C67A52A",1)</v>
      </c>
      <c r="F69" s="5">
        <v>30</v>
      </c>
    </row>
    <row r="70" ht="181" customHeight="1" spans="1:6">
      <c r="A70" s="5">
        <v>68</v>
      </c>
      <c r="B70" s="5" t="s">
        <v>200</v>
      </c>
      <c r="C70" s="5" t="s">
        <v>63</v>
      </c>
      <c r="D70" s="7" t="s">
        <v>201</v>
      </c>
      <c r="E70" s="5" t="str">
        <f>_xlfn.DISPIMG("ID_29E0B23141B442F9A1CEEBE17B07E67C",1)</f>
        <v>=DISPIMG("ID_29E0B23141B442F9A1CEEBE17B07E67C",1)</v>
      </c>
      <c r="F70" s="5">
        <v>7</v>
      </c>
    </row>
    <row r="71" ht="181" customHeight="1" spans="1:6">
      <c r="A71" s="5">
        <v>69</v>
      </c>
      <c r="B71" s="5" t="s">
        <v>202</v>
      </c>
      <c r="C71" s="5" t="s">
        <v>203</v>
      </c>
      <c r="D71" s="7" t="s">
        <v>204</v>
      </c>
      <c r="E71" s="5" t="str">
        <f>_xlfn.DISPIMG("ID_D651637EF2174EF0AC563D0264D99E57",1)</f>
        <v>=DISPIMG("ID_D651637EF2174EF0AC563D0264D99E57",1)</v>
      </c>
      <c r="F71" s="5">
        <v>12</v>
      </c>
    </row>
    <row r="72" ht="131" customHeight="1" spans="1:6">
      <c r="A72" s="5">
        <v>70</v>
      </c>
      <c r="B72" s="5" t="s">
        <v>205</v>
      </c>
      <c r="C72" s="5" t="s">
        <v>206</v>
      </c>
      <c r="D72" s="7" t="s">
        <v>207</v>
      </c>
      <c r="E72" s="5" t="str">
        <f>_xlfn.DISPIMG("ID_6336463023284BA8B06B71ED8F1E2123",1)</f>
        <v>=DISPIMG("ID_6336463023284BA8B06B71ED8F1E2123",1)</v>
      </c>
      <c r="F72" s="5">
        <v>30</v>
      </c>
    </row>
    <row r="73" ht="115" customHeight="1" spans="1:6">
      <c r="A73" s="5">
        <v>71</v>
      </c>
      <c r="B73" s="5" t="s">
        <v>208</v>
      </c>
      <c r="C73" s="5" t="s">
        <v>209</v>
      </c>
      <c r="D73" s="7" t="s">
        <v>210</v>
      </c>
      <c r="E73" s="5" t="str">
        <f>_xlfn.DISPIMG("ID_B94D5E606D59474EAA12B79523911CD9",1)</f>
        <v>=DISPIMG("ID_B94D5E606D59474EAA12B79523911CD9",1)</v>
      </c>
      <c r="F73" s="5">
        <v>4</v>
      </c>
    </row>
    <row r="74" ht="112" customHeight="1" spans="1:6">
      <c r="A74" s="5">
        <v>72</v>
      </c>
      <c r="B74" s="5" t="s">
        <v>211</v>
      </c>
      <c r="C74" s="5" t="s">
        <v>212</v>
      </c>
      <c r="D74" s="7" t="s">
        <v>210</v>
      </c>
      <c r="E74" s="5" t="str">
        <f>_xlfn.DISPIMG("ID_11571916A93D44388F3660E8B7075E3B",1)</f>
        <v>=DISPIMG("ID_11571916A93D44388F3660E8B7075E3B",1)</v>
      </c>
      <c r="F74" s="5">
        <v>9</v>
      </c>
    </row>
    <row r="75" ht="112" customHeight="1" spans="1:6">
      <c r="A75" s="5">
        <v>73</v>
      </c>
      <c r="B75" s="5" t="s">
        <v>213</v>
      </c>
      <c r="C75" s="5" t="s">
        <v>214</v>
      </c>
      <c r="D75" s="7" t="s">
        <v>215</v>
      </c>
      <c r="E75" s="5" t="str">
        <f>_xlfn.DISPIMG("ID_687B83D901BB4104AD618950D99A8FD1",1)</f>
        <v>=DISPIMG("ID_687B83D901BB4104AD618950D99A8FD1",1)</v>
      </c>
      <c r="F75" s="10">
        <v>6</v>
      </c>
    </row>
    <row r="76" ht="93" customHeight="1" spans="1:6">
      <c r="A76" s="5">
        <v>74</v>
      </c>
      <c r="B76" s="5" t="s">
        <v>216</v>
      </c>
      <c r="C76" s="5" t="s">
        <v>217</v>
      </c>
      <c r="D76" s="7" t="s">
        <v>218</v>
      </c>
      <c r="E76" s="5" t="str">
        <f>_xlfn.DISPIMG("ID_B2BE80E3B77F47C787511F685E43A43E",1)</f>
        <v>=DISPIMG("ID_B2BE80E3B77F47C787511F685E43A43E",1)</v>
      </c>
      <c r="F76" s="5">
        <v>2</v>
      </c>
    </row>
    <row r="77" ht="93" customHeight="1" spans="1:6">
      <c r="A77" s="15" t="s">
        <v>219</v>
      </c>
      <c r="B77" s="16"/>
      <c r="C77" s="16"/>
      <c r="D77" s="16"/>
      <c r="E77" s="16"/>
      <c r="F77" s="17"/>
    </row>
    <row r="78" ht="40" customHeight="1"/>
  </sheetData>
  <autoFilter ref="A2:F77">
    <extLst/>
  </autoFilter>
  <mergeCells count="2">
    <mergeCell ref="A1:F1"/>
    <mergeCell ref="A77:F77"/>
  </mergeCells>
  <printOptions horizontalCentered="1" verticalCentered="1"/>
  <pageMargins left="0.0388888888888889" right="1.0625" top="0.118055555555556" bottom="0.751388888888889" header="0.298611111111111" footer="0.298611111111111"/>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医疗功能车辆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嘉华</cp:lastModifiedBy>
  <dcterms:created xsi:type="dcterms:W3CDTF">2015-06-05T18:19:00Z</dcterms:created>
  <dcterms:modified xsi:type="dcterms:W3CDTF">2024-08-07T09:49:17Z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BF5AB080B8924D24A82F0A04AD5DD2DD_13</vt:lpwstr>
  </property>
</Properties>
</file>