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28" windowHeight="9780"/>
  </bookViews>
  <sheets>
    <sheet name="小海子灌区骨干渠道 (改结果) (2)" sheetId="3" r:id="rId1"/>
  </sheets>
  <definedNames>
    <definedName name="_xlnm._FilterDatabase" localSheetId="0" hidden="1">'小海子灌区骨干渠道 (改结果) (2)'!$A$6:$W$46</definedName>
    <definedName name="_xlnm.Print_Titles" localSheetId="0">'小海子灌区骨干渠道 (改结果) (2)'!$1:$6</definedName>
  </definedNames>
  <calcPr calcId="144525"/>
</workbook>
</file>

<file path=xl/sharedStrings.xml><?xml version="1.0" encoding="utf-8"?>
<sst xmlns="http://schemas.openxmlformats.org/spreadsheetml/2006/main" count="169" uniqueCount="84">
  <si>
    <t>第三师小海子灌区管理服务站骨干水利工程一览表</t>
  </si>
  <si>
    <t>填报单位（盖章）：</t>
  </si>
  <si>
    <t>填报时间：</t>
  </si>
  <si>
    <t>序号</t>
  </si>
  <si>
    <t>渠道名称</t>
  </si>
  <si>
    <t>所在团场</t>
  </si>
  <si>
    <t>总长度
(km)</t>
  </si>
  <si>
    <t>控制灌
溉面积
(亩)</t>
  </si>
  <si>
    <t>断面
形式</t>
  </si>
  <si>
    <r>
      <rPr>
        <sz val="10"/>
        <rFont val="宋体"/>
        <charset val="134"/>
        <scheme val="minor"/>
      </rPr>
      <t>设计
流量
(m</t>
    </r>
    <r>
      <rPr>
        <vertAlign val="superscript"/>
        <sz val="10"/>
        <rFont val="宋体"/>
        <charset val="134"/>
        <scheme val="minor"/>
      </rPr>
      <t>3</t>
    </r>
    <r>
      <rPr>
        <sz val="10"/>
        <rFont val="宋体"/>
        <charset val="134"/>
        <scheme val="minor"/>
      </rPr>
      <t>/s)</t>
    </r>
  </si>
  <si>
    <t>防渗
长度
(km)</t>
  </si>
  <si>
    <t>护砌
形式</t>
  </si>
  <si>
    <t>防
渗
率
(%)</t>
  </si>
  <si>
    <t>渠系建筑物数量(座）</t>
  </si>
  <si>
    <t>最近
改建
年份
(年)</t>
  </si>
  <si>
    <t>小计</t>
  </si>
  <si>
    <t>闸</t>
  </si>
  <si>
    <t>桥</t>
  </si>
  <si>
    <t>涵</t>
  </si>
  <si>
    <t>倒虹吸</t>
  </si>
  <si>
    <t>跌水</t>
  </si>
  <si>
    <t>测流
桥</t>
  </si>
  <si>
    <t>隧洞</t>
  </si>
  <si>
    <t>渡槽</t>
  </si>
  <si>
    <t>处数</t>
  </si>
  <si>
    <t>长度(km)</t>
  </si>
  <si>
    <t>净值（元）</t>
  </si>
  <si>
    <t>灌区 合计</t>
  </si>
  <si>
    <t>44团 小计</t>
  </si>
  <si>
    <t>老一支干</t>
  </si>
  <si>
    <t>四十四团</t>
  </si>
  <si>
    <t>预制块</t>
  </si>
  <si>
    <t>土渠</t>
  </si>
  <si>
    <t>新一支干</t>
  </si>
  <si>
    <t>混凝土</t>
  </si>
  <si>
    <t>现浇</t>
  </si>
  <si>
    <t>中干三支渠</t>
  </si>
  <si>
    <t>梯形</t>
  </si>
  <si>
    <t>中干四支渠</t>
  </si>
  <si>
    <t>北干渠</t>
  </si>
  <si>
    <t>南干渠</t>
  </si>
  <si>
    <t>水库 小计</t>
  </si>
  <si>
    <t>东干渠</t>
  </si>
  <si>
    <t>小海子水库</t>
  </si>
  <si>
    <t>混泥土面板</t>
  </si>
  <si>
    <t>西干渠</t>
  </si>
  <si>
    <t>四十四团北干渠</t>
  </si>
  <si>
    <t>永安坝</t>
  </si>
  <si>
    <t>英买力渠</t>
  </si>
  <si>
    <t>中干渠</t>
  </si>
  <si>
    <t>六棱块</t>
  </si>
  <si>
    <t>马扎乡渠</t>
  </si>
  <si>
    <t>混泥土浇灌版面</t>
  </si>
  <si>
    <t>49团 小计</t>
  </si>
  <si>
    <t>49团总干渠</t>
  </si>
  <si>
    <t>四十九团</t>
  </si>
  <si>
    <t>弧形底梯形断面</t>
  </si>
  <si>
    <t>现浇混泥土</t>
  </si>
  <si>
    <t>49团南干渠</t>
  </si>
  <si>
    <t>49团北干渠</t>
  </si>
  <si>
    <t>49团东干渠</t>
  </si>
  <si>
    <t>49团北干渠新东干渠</t>
  </si>
  <si>
    <t>50团 小计</t>
  </si>
  <si>
    <t>四支干渠</t>
  </si>
  <si>
    <t>五十团</t>
  </si>
  <si>
    <t>八支干渠</t>
  </si>
  <si>
    <t>51团 小计</t>
  </si>
  <si>
    <t>大阿克塔木干渠</t>
  </si>
  <si>
    <t>五十一团</t>
  </si>
  <si>
    <t>水泥板</t>
  </si>
  <si>
    <t>英卖力干渠</t>
  </si>
  <si>
    <t>51团4连5连9连支渠</t>
  </si>
  <si>
    <t>51团6连10连支渠</t>
  </si>
  <si>
    <t>小水泥板</t>
  </si>
  <si>
    <t>胜利渠</t>
  </si>
  <si>
    <t>唐图拉克渠</t>
  </si>
  <si>
    <t>独二支</t>
  </si>
  <si>
    <t>平板</t>
  </si>
  <si>
    <t>53团 小计</t>
  </si>
  <si>
    <t>五十三团</t>
  </si>
  <si>
    <t>砌石堤</t>
  </si>
  <si>
    <t>五支干渠</t>
  </si>
  <si>
    <t>六支干渠</t>
  </si>
  <si>
    <t>库木鲁克渠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</si>
</sst>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  <numFmt numFmtId="178" formatCode="0.0000_ "/>
  </numFmts>
  <fonts count="31">
    <font>
      <sz val="11"/>
      <color theme="1"/>
      <name val="宋体"/>
      <charset val="134"/>
      <scheme val="minor"/>
    </font>
    <font>
      <b/>
      <sz val="10"/>
      <name val="Times New Roman"/>
      <charset val="134"/>
    </font>
    <font>
      <sz val="10"/>
      <name val="Times New Roman"/>
      <charset val="134"/>
    </font>
    <font>
      <sz val="10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18"/>
      <name val="Times New Roman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vertAlign val="superscript"/>
      <sz val="1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11" applyNumberFormat="0" applyAlignment="0" applyProtection="0">
      <alignment vertical="center"/>
    </xf>
    <xf numFmtId="0" fontId="20" fillId="5" borderId="12" applyNumberFormat="0" applyAlignment="0" applyProtection="0">
      <alignment vertical="center"/>
    </xf>
    <xf numFmtId="0" fontId="21" fillId="5" borderId="11" applyNumberFormat="0" applyAlignment="0" applyProtection="0">
      <alignment vertical="center"/>
    </xf>
    <xf numFmtId="0" fontId="22" fillId="6" borderId="13" applyNumberFormat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49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0" fontId="6" fillId="0" borderId="0" xfId="0" applyFont="1" applyFill="1" applyAlignment="1">
      <alignment horizontal="center" vertical="center"/>
    </xf>
    <xf numFmtId="176" fontId="6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left" vertical="center" wrapText="1"/>
    </xf>
    <xf numFmtId="0" fontId="3" fillId="0" borderId="1" xfId="49" applyFont="1" applyFill="1" applyBorder="1" applyAlignment="1">
      <alignment horizontal="center" vertical="center" wrapText="1"/>
    </xf>
    <xf numFmtId="176" fontId="2" fillId="0" borderId="0" xfId="49" applyNumberFormat="1" applyFont="1" applyFill="1" applyBorder="1" applyAlignment="1">
      <alignment horizontal="center" vertical="center"/>
    </xf>
    <xf numFmtId="0" fontId="2" fillId="0" borderId="0" xfId="49" applyFont="1" applyFill="1" applyBorder="1" applyAlignment="1">
      <alignment horizontal="center" vertical="center"/>
    </xf>
    <xf numFmtId="176" fontId="3" fillId="0" borderId="1" xfId="49" applyNumberFormat="1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176" fontId="9" fillId="0" borderId="3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76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76" fontId="10" fillId="0" borderId="5" xfId="0" applyNumberFormat="1" applyFont="1" applyFill="1" applyBorder="1" applyAlignment="1">
      <alignment horizontal="center" vertical="center" wrapText="1"/>
    </xf>
    <xf numFmtId="177" fontId="10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shrinkToFit="1"/>
    </xf>
    <xf numFmtId="176" fontId="5" fillId="0" borderId="5" xfId="0" applyNumberFormat="1" applyFont="1" applyFill="1" applyBorder="1" applyAlignment="1">
      <alignment horizontal="center" vertical="center" shrinkToFit="1"/>
    </xf>
    <xf numFmtId="176" fontId="2" fillId="0" borderId="0" xfId="49" applyNumberFormat="1" applyFont="1" applyFill="1" applyAlignment="1">
      <alignment horizontal="center" vertical="center"/>
    </xf>
    <xf numFmtId="0" fontId="9" fillId="0" borderId="2" xfId="49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4" xfId="49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>
      <alignment horizontal="center" vertical="center" wrapText="1"/>
    </xf>
    <xf numFmtId="178" fontId="5" fillId="0" borderId="5" xfId="0" applyNumberFormat="1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wrapText="1"/>
    </xf>
    <xf numFmtId="176" fontId="5" fillId="0" borderId="5" xfId="49" applyNumberFormat="1" applyFont="1" applyFill="1" applyBorder="1" applyAlignment="1">
      <alignment horizontal="center" vertical="center"/>
    </xf>
    <xf numFmtId="0" fontId="5" fillId="0" borderId="5" xfId="49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7" fontId="5" fillId="0" borderId="0" xfId="0" applyNumberFormat="1" applyFont="1" applyFill="1" applyAlignment="1">
      <alignment horizontal="center" vertical="center" shrinkToFi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31</xdr:row>
      <xdr:rowOff>0</xdr:rowOff>
    </xdr:from>
    <xdr:to>
      <xdr:col>3</xdr:col>
      <xdr:colOff>255905</xdr:colOff>
      <xdr:row>31</xdr:row>
      <xdr:rowOff>237490</xdr:rowOff>
    </xdr:to>
    <xdr:pic>
      <xdr:nvPicPr>
        <xdr:cNvPr id="2" name="Picture 1" descr="clip_image1043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469515" y="8150225"/>
          <a:ext cx="2559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255905</xdr:colOff>
      <xdr:row>31</xdr:row>
      <xdr:rowOff>237490</xdr:rowOff>
    </xdr:to>
    <xdr:pic>
      <xdr:nvPicPr>
        <xdr:cNvPr id="3" name="Picture 1" descr="clip_image1043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469515" y="8150225"/>
          <a:ext cx="2559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255905</xdr:colOff>
      <xdr:row>31</xdr:row>
      <xdr:rowOff>237490</xdr:rowOff>
    </xdr:to>
    <xdr:pic>
      <xdr:nvPicPr>
        <xdr:cNvPr id="4" name="Picture 1" descr="clip_image1043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469515" y="8150225"/>
          <a:ext cx="2559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255905</xdr:colOff>
      <xdr:row>31</xdr:row>
      <xdr:rowOff>237490</xdr:rowOff>
    </xdr:to>
    <xdr:pic>
      <xdr:nvPicPr>
        <xdr:cNvPr id="5" name="Picture 1" descr="clip_image1043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469515" y="8150225"/>
          <a:ext cx="255905" cy="23749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AC53"/>
  <sheetViews>
    <sheetView showZeros="0" tabSelected="1" zoomScale="85" zoomScaleNormal="85" zoomScaleSheetLayoutView="85" topLeftCell="B1" workbookViewId="0">
      <pane ySplit="5" topLeftCell="A25" activePane="bottomLeft" state="frozen"/>
      <selection/>
      <selection pane="bottomLeft" activeCell="E50" sqref="E50"/>
    </sheetView>
  </sheetViews>
  <sheetFormatPr defaultColWidth="9" defaultRowHeight="14.4"/>
  <cols>
    <col min="1" max="1" width="5.37962962962963" style="8" customWidth="1"/>
    <col min="2" max="2" width="20.3796296296296" style="8" customWidth="1"/>
    <col min="3" max="3" width="10.25" style="8" customWidth="1"/>
    <col min="4" max="4" width="9.37962962962963" style="9" customWidth="1"/>
    <col min="5" max="5" width="14.1296296296296" style="9" customWidth="1"/>
    <col min="6" max="6" width="15.1481481481481" style="8" customWidth="1"/>
    <col min="7" max="8" width="9.37962962962963" style="9" customWidth="1"/>
    <col min="9" max="9" width="10.8796296296296" style="8" customWidth="1"/>
    <col min="10" max="10" width="10" style="9" customWidth="1"/>
    <col min="11" max="22" width="8.24074074074074" style="8" customWidth="1"/>
    <col min="23" max="23" width="10.1388888888889" style="8" customWidth="1"/>
    <col min="24" max="24" width="12.8888888888889" style="8"/>
    <col min="25" max="16384" width="9" style="8"/>
  </cols>
  <sheetData>
    <row r="1" s="1" customFormat="1" ht="30" customHeight="1" spans="1:23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</row>
    <row r="2" s="2" customFormat="1" ht="19.15" customHeight="1" spans="2:22">
      <c r="B2" s="12" t="s">
        <v>1</v>
      </c>
      <c r="C2" s="13"/>
      <c r="D2" s="14"/>
      <c r="E2" s="14"/>
      <c r="F2" s="15"/>
      <c r="G2" s="16"/>
      <c r="H2" s="17"/>
      <c r="I2" s="17"/>
      <c r="J2" s="37"/>
      <c r="P2" s="37"/>
      <c r="U2" s="17" t="s">
        <v>2</v>
      </c>
      <c r="V2" s="17"/>
    </row>
    <row r="3" s="3" customFormat="1" ht="20.1" customHeight="1" spans="1:23">
      <c r="A3" s="18" t="s">
        <v>3</v>
      </c>
      <c r="B3" s="19" t="s">
        <v>4</v>
      </c>
      <c r="C3" s="19" t="s">
        <v>5</v>
      </c>
      <c r="D3" s="20" t="s">
        <v>6</v>
      </c>
      <c r="E3" s="20" t="s">
        <v>7</v>
      </c>
      <c r="F3" s="19" t="s">
        <v>8</v>
      </c>
      <c r="G3" s="20" t="s">
        <v>9</v>
      </c>
      <c r="H3" s="20" t="s">
        <v>10</v>
      </c>
      <c r="I3" s="19" t="s">
        <v>11</v>
      </c>
      <c r="J3" s="20" t="s">
        <v>12</v>
      </c>
      <c r="K3" s="27" t="s">
        <v>13</v>
      </c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19" t="s">
        <v>14</v>
      </c>
    </row>
    <row r="4" s="3" customFormat="1" ht="20.1" customHeight="1" spans="1:23">
      <c r="A4" s="21"/>
      <c r="B4" s="22"/>
      <c r="C4" s="22"/>
      <c r="D4" s="23"/>
      <c r="E4" s="23"/>
      <c r="F4" s="22"/>
      <c r="G4" s="23"/>
      <c r="H4" s="23"/>
      <c r="I4" s="22"/>
      <c r="J4" s="23"/>
      <c r="K4" s="38" t="s">
        <v>15</v>
      </c>
      <c r="L4" s="38" t="s">
        <v>16</v>
      </c>
      <c r="M4" s="38" t="s">
        <v>17</v>
      </c>
      <c r="N4" s="19" t="s">
        <v>18</v>
      </c>
      <c r="O4" s="39" t="s">
        <v>19</v>
      </c>
      <c r="P4" s="40"/>
      <c r="Q4" s="19" t="s">
        <v>20</v>
      </c>
      <c r="R4" s="19" t="s">
        <v>21</v>
      </c>
      <c r="S4" s="39" t="s">
        <v>22</v>
      </c>
      <c r="T4" s="40"/>
      <c r="U4" s="39" t="s">
        <v>23</v>
      </c>
      <c r="V4" s="40"/>
      <c r="W4" s="22"/>
    </row>
    <row r="5" s="3" customFormat="1" ht="30.75" customHeight="1" spans="1:24">
      <c r="A5" s="21"/>
      <c r="B5" s="24"/>
      <c r="C5" s="24"/>
      <c r="D5" s="25"/>
      <c r="E5" s="25"/>
      <c r="F5" s="24"/>
      <c r="G5" s="25"/>
      <c r="H5" s="25"/>
      <c r="I5" s="24"/>
      <c r="J5" s="25"/>
      <c r="K5" s="41"/>
      <c r="L5" s="41"/>
      <c r="M5" s="41"/>
      <c r="N5" s="24"/>
      <c r="O5" s="19" t="s">
        <v>24</v>
      </c>
      <c r="P5" s="20" t="s">
        <v>25</v>
      </c>
      <c r="Q5" s="24"/>
      <c r="R5" s="24"/>
      <c r="S5" s="19" t="s">
        <v>24</v>
      </c>
      <c r="T5" s="19" t="s">
        <v>25</v>
      </c>
      <c r="U5" s="19" t="s">
        <v>24</v>
      </c>
      <c r="V5" s="19" t="s">
        <v>25</v>
      </c>
      <c r="W5" s="24"/>
      <c r="X5" s="4" t="s">
        <v>26</v>
      </c>
    </row>
    <row r="6" s="4" customFormat="1" ht="19.15" customHeight="1" spans="1:23">
      <c r="A6" s="26"/>
      <c r="B6" s="19">
        <v>1</v>
      </c>
      <c r="C6" s="27">
        <v>3</v>
      </c>
      <c r="D6" s="28">
        <v>8</v>
      </c>
      <c r="E6" s="28">
        <v>9</v>
      </c>
      <c r="F6" s="28">
        <v>10</v>
      </c>
      <c r="G6" s="28">
        <v>11</v>
      </c>
      <c r="H6" s="28">
        <v>12</v>
      </c>
      <c r="I6" s="28">
        <v>13</v>
      </c>
      <c r="J6" s="28">
        <v>14</v>
      </c>
      <c r="K6" s="19">
        <v>15</v>
      </c>
      <c r="L6" s="19">
        <v>16</v>
      </c>
      <c r="M6" s="19">
        <v>17</v>
      </c>
      <c r="N6" s="19">
        <v>18</v>
      </c>
      <c r="O6" s="19">
        <v>19</v>
      </c>
      <c r="P6" s="28">
        <v>20</v>
      </c>
      <c r="Q6" s="19">
        <v>21</v>
      </c>
      <c r="R6" s="19">
        <v>22</v>
      </c>
      <c r="S6" s="19">
        <v>23</v>
      </c>
      <c r="T6" s="19">
        <v>24</v>
      </c>
      <c r="U6" s="19">
        <v>25</v>
      </c>
      <c r="V6" s="19">
        <v>26</v>
      </c>
      <c r="W6" s="19">
        <v>27</v>
      </c>
    </row>
    <row r="7" s="5" customFormat="1" ht="20.1" customHeight="1" spans="1:23">
      <c r="A7" s="29"/>
      <c r="B7" s="30" t="s">
        <v>27</v>
      </c>
      <c r="C7" s="31"/>
      <c r="D7" s="32">
        <f t="shared" ref="D7:H7" si="0">SUM(D8,D15,D29,D33,D42)</f>
        <v>298.327133</v>
      </c>
      <c r="E7" s="32">
        <f t="shared" si="0"/>
        <v>1411479</v>
      </c>
      <c r="F7" s="33"/>
      <c r="G7" s="32">
        <f t="shared" si="0"/>
        <v>142.4</v>
      </c>
      <c r="H7" s="32">
        <f t="shared" si="0"/>
        <v>275.897564</v>
      </c>
      <c r="I7" s="31"/>
      <c r="J7" s="32">
        <f t="shared" ref="J7:V7" si="1">SUM(J8,J15,J29,J33,J42)</f>
        <v>1212.99</v>
      </c>
      <c r="K7" s="42">
        <f t="shared" si="1"/>
        <v>734</v>
      </c>
      <c r="L7" s="42">
        <f t="shared" si="1"/>
        <v>478</v>
      </c>
      <c r="M7" s="42">
        <f t="shared" si="1"/>
        <v>141</v>
      </c>
      <c r="N7" s="42">
        <f t="shared" si="1"/>
        <v>15</v>
      </c>
      <c r="O7" s="42">
        <f t="shared" si="1"/>
        <v>5</v>
      </c>
      <c r="P7" s="42">
        <f t="shared" si="1"/>
        <v>0.051</v>
      </c>
      <c r="Q7" s="42">
        <f t="shared" si="1"/>
        <v>1</v>
      </c>
      <c r="R7" s="42">
        <f t="shared" si="1"/>
        <v>91</v>
      </c>
      <c r="S7" s="42">
        <f t="shared" si="1"/>
        <v>0</v>
      </c>
      <c r="T7" s="42">
        <f t="shared" si="1"/>
        <v>0</v>
      </c>
      <c r="U7" s="42">
        <f t="shared" si="1"/>
        <v>2</v>
      </c>
      <c r="V7" s="42">
        <f t="shared" si="1"/>
        <v>0.054</v>
      </c>
      <c r="W7" s="42"/>
    </row>
    <row r="8" s="5" customFormat="1" ht="20.1" customHeight="1" spans="1:23">
      <c r="A8" s="29"/>
      <c r="B8" s="30" t="s">
        <v>28</v>
      </c>
      <c r="C8" s="34"/>
      <c r="D8" s="32">
        <f>SUM(D9:D12,D13,D14)</f>
        <v>81.61</v>
      </c>
      <c r="E8" s="32">
        <f t="shared" ref="E8:H8" si="2">SUM(E9:E14)</f>
        <v>218500</v>
      </c>
      <c r="F8" s="33"/>
      <c r="G8" s="32">
        <f t="shared" si="2"/>
        <v>28.5</v>
      </c>
      <c r="H8" s="32">
        <f t="shared" si="2"/>
        <v>67.737</v>
      </c>
      <c r="I8" s="31"/>
      <c r="J8" s="32">
        <f t="shared" ref="J8:V8" si="3">SUM(J9:J14)</f>
        <v>4.99</v>
      </c>
      <c r="K8" s="42">
        <f t="shared" si="3"/>
        <v>227</v>
      </c>
      <c r="L8" s="42">
        <f t="shared" si="3"/>
        <v>98</v>
      </c>
      <c r="M8" s="42">
        <f t="shared" si="3"/>
        <v>38</v>
      </c>
      <c r="N8" s="42">
        <f t="shared" si="3"/>
        <v>4</v>
      </c>
      <c r="O8" s="42">
        <f t="shared" si="3"/>
        <v>2</v>
      </c>
      <c r="P8" s="42">
        <f t="shared" si="3"/>
        <v>0</v>
      </c>
      <c r="Q8" s="42">
        <f t="shared" si="3"/>
        <v>1</v>
      </c>
      <c r="R8" s="42">
        <f t="shared" si="3"/>
        <v>71</v>
      </c>
      <c r="S8" s="42">
        <f t="shared" si="3"/>
        <v>0</v>
      </c>
      <c r="T8" s="42">
        <f t="shared" si="3"/>
        <v>0</v>
      </c>
      <c r="U8" s="42">
        <f t="shared" si="3"/>
        <v>0</v>
      </c>
      <c r="V8" s="42">
        <f t="shared" si="3"/>
        <v>0</v>
      </c>
      <c r="W8" s="42"/>
    </row>
    <row r="9" s="6" customFormat="1" ht="20.1" customHeight="1" spans="1:25">
      <c r="A9" s="35">
        <v>1</v>
      </c>
      <c r="B9" s="35" t="s">
        <v>29</v>
      </c>
      <c r="C9" s="35" t="s">
        <v>30</v>
      </c>
      <c r="D9" s="36">
        <v>5.537</v>
      </c>
      <c r="E9" s="36">
        <v>17000</v>
      </c>
      <c r="F9" s="35" t="s">
        <v>31</v>
      </c>
      <c r="G9" s="36">
        <v>7</v>
      </c>
      <c r="H9" s="36">
        <v>0</v>
      </c>
      <c r="I9" s="35" t="s">
        <v>32</v>
      </c>
      <c r="J9" s="36">
        <v>0</v>
      </c>
      <c r="K9" s="35">
        <v>14</v>
      </c>
      <c r="L9" s="35">
        <v>3</v>
      </c>
      <c r="M9" s="35">
        <v>5</v>
      </c>
      <c r="N9" s="35">
        <v>0</v>
      </c>
      <c r="O9" s="35">
        <v>2</v>
      </c>
      <c r="P9" s="35">
        <v>0</v>
      </c>
      <c r="Q9" s="35">
        <v>1</v>
      </c>
      <c r="R9" s="35">
        <v>3</v>
      </c>
      <c r="S9" s="35"/>
      <c r="T9" s="35"/>
      <c r="U9" s="35"/>
      <c r="V9" s="35"/>
      <c r="W9" s="35"/>
      <c r="X9" s="49">
        <v>912005.116761903</v>
      </c>
      <c r="Y9" s="6">
        <f>X9/E9</f>
        <v>53.6473598095237</v>
      </c>
    </row>
    <row r="10" s="6" customFormat="1" ht="20.1" customHeight="1" spans="1:24">
      <c r="A10" s="35">
        <v>2</v>
      </c>
      <c r="B10" s="35" t="s">
        <v>33</v>
      </c>
      <c r="C10" s="35" t="s">
        <v>30</v>
      </c>
      <c r="D10" s="36">
        <v>13.185</v>
      </c>
      <c r="E10" s="36">
        <v>70000</v>
      </c>
      <c r="F10" s="35" t="s">
        <v>34</v>
      </c>
      <c r="G10" s="36">
        <v>5</v>
      </c>
      <c r="H10" s="36">
        <v>13.09</v>
      </c>
      <c r="I10" s="35" t="s">
        <v>35</v>
      </c>
      <c r="J10" s="36">
        <v>0.99</v>
      </c>
      <c r="K10" s="35">
        <v>42</v>
      </c>
      <c r="L10" s="35">
        <v>18</v>
      </c>
      <c r="M10" s="35">
        <v>4</v>
      </c>
      <c r="N10" s="35">
        <v>2</v>
      </c>
      <c r="O10" s="35">
        <v>0</v>
      </c>
      <c r="P10" s="35">
        <v>0</v>
      </c>
      <c r="Q10" s="35">
        <v>0</v>
      </c>
      <c r="R10" s="35">
        <v>18</v>
      </c>
      <c r="S10" s="35">
        <v>0</v>
      </c>
      <c r="T10" s="35">
        <v>0</v>
      </c>
      <c r="U10" s="35">
        <v>0</v>
      </c>
      <c r="V10" s="35">
        <v>0</v>
      </c>
      <c r="W10" s="35">
        <v>2017</v>
      </c>
      <c r="X10" s="49">
        <v>3755315.18666666</v>
      </c>
    </row>
    <row r="11" s="6" customFormat="1" ht="20.1" customHeight="1" spans="1:24">
      <c r="A11" s="35">
        <v>3</v>
      </c>
      <c r="B11" s="35" t="s">
        <v>36</v>
      </c>
      <c r="C11" s="35" t="s">
        <v>30</v>
      </c>
      <c r="D11" s="36">
        <v>12.191</v>
      </c>
      <c r="E11" s="36">
        <v>2500</v>
      </c>
      <c r="F11" s="35" t="s">
        <v>37</v>
      </c>
      <c r="G11" s="36">
        <v>3.5</v>
      </c>
      <c r="H11" s="36">
        <v>12.17</v>
      </c>
      <c r="I11" s="35" t="s">
        <v>35</v>
      </c>
      <c r="J11" s="36">
        <v>1</v>
      </c>
      <c r="K11" s="35">
        <v>16</v>
      </c>
      <c r="L11" s="35">
        <v>8</v>
      </c>
      <c r="M11" s="35">
        <v>4</v>
      </c>
      <c r="N11" s="35">
        <v>1</v>
      </c>
      <c r="O11" s="35">
        <v>0</v>
      </c>
      <c r="P11" s="35">
        <v>0</v>
      </c>
      <c r="Q11" s="35">
        <v>0</v>
      </c>
      <c r="R11" s="35">
        <v>3</v>
      </c>
      <c r="S11" s="35">
        <v>0</v>
      </c>
      <c r="T11" s="35">
        <v>0</v>
      </c>
      <c r="U11" s="35">
        <v>0</v>
      </c>
      <c r="V11" s="35">
        <v>0</v>
      </c>
      <c r="W11" s="35">
        <v>2017</v>
      </c>
      <c r="X11" s="49">
        <v>134118.399523809</v>
      </c>
    </row>
    <row r="12" s="6" customFormat="1" ht="20.1" customHeight="1" spans="1:24">
      <c r="A12" s="35">
        <v>4</v>
      </c>
      <c r="B12" s="35" t="s">
        <v>38</v>
      </c>
      <c r="C12" s="35" t="s">
        <v>30</v>
      </c>
      <c r="D12" s="36">
        <v>11.765</v>
      </c>
      <c r="E12" s="36">
        <v>25000</v>
      </c>
      <c r="F12" s="35" t="s">
        <v>37</v>
      </c>
      <c r="G12" s="36">
        <v>3</v>
      </c>
      <c r="H12" s="36">
        <v>11.75</v>
      </c>
      <c r="I12" s="35" t="s">
        <v>35</v>
      </c>
      <c r="J12" s="36">
        <v>1</v>
      </c>
      <c r="K12" s="35">
        <v>14</v>
      </c>
      <c r="L12" s="35">
        <v>6</v>
      </c>
      <c r="M12" s="35">
        <v>4</v>
      </c>
      <c r="N12" s="35">
        <v>0</v>
      </c>
      <c r="O12" s="35">
        <v>0</v>
      </c>
      <c r="P12" s="35">
        <v>0</v>
      </c>
      <c r="Q12" s="35">
        <v>0</v>
      </c>
      <c r="R12" s="35">
        <v>4</v>
      </c>
      <c r="S12" s="35">
        <v>0</v>
      </c>
      <c r="T12" s="35">
        <v>0</v>
      </c>
      <c r="U12" s="35">
        <v>0</v>
      </c>
      <c r="V12" s="35">
        <v>0</v>
      </c>
      <c r="W12" s="35">
        <v>2017</v>
      </c>
      <c r="X12" s="49">
        <v>1341183.99523809</v>
      </c>
    </row>
    <row r="13" s="6" customFormat="1" ht="20.1" customHeight="1" spans="1:24">
      <c r="A13" s="35">
        <v>5</v>
      </c>
      <c r="B13" s="35" t="s">
        <v>39</v>
      </c>
      <c r="C13" s="35" t="s">
        <v>30</v>
      </c>
      <c r="D13" s="36">
        <v>22.693</v>
      </c>
      <c r="E13" s="36">
        <v>74000</v>
      </c>
      <c r="F13" s="35" t="s">
        <v>34</v>
      </c>
      <c r="G13" s="36">
        <v>5</v>
      </c>
      <c r="H13" s="36">
        <v>22.6</v>
      </c>
      <c r="I13" s="35" t="s">
        <v>35</v>
      </c>
      <c r="J13" s="36">
        <v>1</v>
      </c>
      <c r="K13" s="35">
        <v>100</v>
      </c>
      <c r="L13" s="35">
        <v>46</v>
      </c>
      <c r="M13" s="35">
        <v>16</v>
      </c>
      <c r="N13" s="35">
        <v>0</v>
      </c>
      <c r="O13" s="35">
        <v>0</v>
      </c>
      <c r="P13" s="35">
        <v>0</v>
      </c>
      <c r="Q13" s="35">
        <v>0</v>
      </c>
      <c r="R13" s="35">
        <v>38</v>
      </c>
      <c r="S13" s="35">
        <v>0</v>
      </c>
      <c r="T13" s="35">
        <v>0</v>
      </c>
      <c r="U13" s="35">
        <v>0</v>
      </c>
      <c r="V13" s="35">
        <v>0</v>
      </c>
      <c r="W13" s="35">
        <v>2016</v>
      </c>
      <c r="X13" s="49">
        <v>3969904.62590475</v>
      </c>
    </row>
    <row r="14" s="6" customFormat="1" ht="20.1" customHeight="1" spans="1:24">
      <c r="A14" s="35">
        <v>6</v>
      </c>
      <c r="B14" s="35" t="s">
        <v>40</v>
      </c>
      <c r="C14" s="35" t="s">
        <v>30</v>
      </c>
      <c r="D14" s="36">
        <v>16.239</v>
      </c>
      <c r="E14" s="36">
        <v>30000</v>
      </c>
      <c r="F14" s="35" t="s">
        <v>34</v>
      </c>
      <c r="G14" s="36">
        <v>5</v>
      </c>
      <c r="H14" s="36">
        <v>8.127</v>
      </c>
      <c r="I14" s="35" t="s">
        <v>35</v>
      </c>
      <c r="J14" s="36">
        <v>1</v>
      </c>
      <c r="K14" s="35">
        <v>41</v>
      </c>
      <c r="L14" s="35">
        <v>17</v>
      </c>
      <c r="M14" s="35">
        <v>5</v>
      </c>
      <c r="N14" s="35">
        <v>1</v>
      </c>
      <c r="O14" s="35">
        <v>0</v>
      </c>
      <c r="P14" s="35">
        <v>0</v>
      </c>
      <c r="Q14" s="35">
        <v>0</v>
      </c>
      <c r="R14" s="35">
        <v>5</v>
      </c>
      <c r="S14" s="35">
        <v>0</v>
      </c>
      <c r="T14" s="35">
        <v>0</v>
      </c>
      <c r="U14" s="35">
        <v>0</v>
      </c>
      <c r="V14" s="35">
        <v>0</v>
      </c>
      <c r="W14" s="35">
        <v>2018</v>
      </c>
      <c r="X14" s="49">
        <v>1609420.79428571</v>
      </c>
    </row>
    <row r="15" s="5" customFormat="1" ht="20.1" customHeight="1" spans="1:24">
      <c r="A15" s="29"/>
      <c r="B15" s="30" t="s">
        <v>41</v>
      </c>
      <c r="C15" s="34"/>
      <c r="D15" s="32">
        <f t="shared" ref="D15:H15" si="4">SUM(D24:D28)</f>
        <v>63.2681</v>
      </c>
      <c r="E15" s="32">
        <f t="shared" si="4"/>
        <v>328279</v>
      </c>
      <c r="F15" s="33"/>
      <c r="G15" s="32">
        <f t="shared" si="4"/>
        <v>2.5</v>
      </c>
      <c r="H15" s="32">
        <f t="shared" si="4"/>
        <v>60.217</v>
      </c>
      <c r="I15" s="31"/>
      <c r="J15" s="32">
        <f t="shared" ref="J15:V15" si="5">SUM(J24:J28)</f>
        <v>5</v>
      </c>
      <c r="K15" s="42">
        <f t="shared" si="5"/>
        <v>155</v>
      </c>
      <c r="L15" s="42">
        <f t="shared" si="5"/>
        <v>117</v>
      </c>
      <c r="M15" s="42">
        <f t="shared" si="5"/>
        <v>36</v>
      </c>
      <c r="N15" s="42">
        <f t="shared" si="5"/>
        <v>0</v>
      </c>
      <c r="O15" s="42">
        <f t="shared" si="5"/>
        <v>2</v>
      </c>
      <c r="P15" s="42">
        <f t="shared" si="5"/>
        <v>0.001</v>
      </c>
      <c r="Q15" s="42">
        <f t="shared" si="5"/>
        <v>0</v>
      </c>
      <c r="R15" s="42">
        <f t="shared" si="5"/>
        <v>0</v>
      </c>
      <c r="S15" s="42">
        <f t="shared" si="5"/>
        <v>0</v>
      </c>
      <c r="T15" s="42">
        <f t="shared" si="5"/>
        <v>0</v>
      </c>
      <c r="U15" s="42">
        <f t="shared" si="5"/>
        <v>0</v>
      </c>
      <c r="V15" s="42">
        <f t="shared" si="5"/>
        <v>0</v>
      </c>
      <c r="W15" s="42"/>
      <c r="X15" s="49"/>
    </row>
    <row r="16" s="7" customFormat="1" ht="20.1" customHeight="1" spans="1:29">
      <c r="A16" s="35">
        <v>7</v>
      </c>
      <c r="B16" s="35" t="s">
        <v>42</v>
      </c>
      <c r="C16" s="35" t="s">
        <v>43</v>
      </c>
      <c r="D16" s="36">
        <v>2.4</v>
      </c>
      <c r="E16" s="36">
        <v>55900</v>
      </c>
      <c r="F16" s="35" t="s">
        <v>37</v>
      </c>
      <c r="G16" s="36">
        <v>7</v>
      </c>
      <c r="H16" s="36">
        <v>0.1</v>
      </c>
      <c r="I16" s="35" t="s">
        <v>44</v>
      </c>
      <c r="J16" s="36">
        <v>0.042</v>
      </c>
      <c r="K16" s="35">
        <f t="shared" ref="K16:K22" si="6">M16+L16+N16+O16+Q16+R16+S16+U16</f>
        <v>3</v>
      </c>
      <c r="L16" s="35"/>
      <c r="M16" s="35">
        <v>2</v>
      </c>
      <c r="N16" s="35"/>
      <c r="O16" s="35"/>
      <c r="P16" s="35"/>
      <c r="Q16" s="35"/>
      <c r="R16" s="35">
        <v>1</v>
      </c>
      <c r="S16" s="35"/>
      <c r="T16" s="35"/>
      <c r="U16" s="35"/>
      <c r="V16" s="35"/>
      <c r="W16" s="35"/>
      <c r="X16" s="49">
        <f>E16*Y9</f>
        <v>2998887.41335238</v>
      </c>
      <c r="Y16" s="6"/>
      <c r="Z16" s="6"/>
      <c r="AA16" s="6"/>
      <c r="AB16" s="6"/>
      <c r="AC16" s="6"/>
    </row>
    <row r="17" s="7" customFormat="1" ht="20.1" customHeight="1" spans="1:29">
      <c r="A17" s="35">
        <v>8</v>
      </c>
      <c r="B17" s="35" t="s">
        <v>45</v>
      </c>
      <c r="C17" s="35" t="s">
        <v>43</v>
      </c>
      <c r="D17" s="36">
        <v>2.86</v>
      </c>
      <c r="E17" s="36">
        <v>86900</v>
      </c>
      <c r="F17" s="35" t="s">
        <v>37</v>
      </c>
      <c r="G17" s="36">
        <v>15</v>
      </c>
      <c r="H17" s="36">
        <v>2.3</v>
      </c>
      <c r="I17" s="35" t="s">
        <v>44</v>
      </c>
      <c r="J17" s="36">
        <v>0.806</v>
      </c>
      <c r="K17" s="35">
        <f t="shared" si="6"/>
        <v>5</v>
      </c>
      <c r="L17" s="35"/>
      <c r="M17" s="35">
        <v>3</v>
      </c>
      <c r="N17" s="35"/>
      <c r="O17" s="35"/>
      <c r="P17" s="35"/>
      <c r="Q17" s="35"/>
      <c r="R17" s="35">
        <v>2</v>
      </c>
      <c r="S17" s="35"/>
      <c r="T17" s="35"/>
      <c r="U17" s="35"/>
      <c r="V17" s="35"/>
      <c r="W17" s="35"/>
      <c r="X17" s="49">
        <f>E17*Y9</f>
        <v>4661955.56744761</v>
      </c>
      <c r="Y17" s="6"/>
      <c r="Z17" s="6"/>
      <c r="AA17" s="6"/>
      <c r="AB17" s="6"/>
      <c r="AC17" s="6"/>
    </row>
    <row r="18" s="7" customFormat="1" ht="20.1" customHeight="1" spans="1:29">
      <c r="A18" s="35">
        <v>9</v>
      </c>
      <c r="B18" s="35" t="s">
        <v>46</v>
      </c>
      <c r="C18" s="35" t="s">
        <v>47</v>
      </c>
      <c r="D18" s="36">
        <v>0.17</v>
      </c>
      <c r="E18" s="36">
        <v>70000</v>
      </c>
      <c r="F18" s="35" t="s">
        <v>37</v>
      </c>
      <c r="G18" s="36">
        <v>8</v>
      </c>
      <c r="H18" s="36">
        <v>0.2</v>
      </c>
      <c r="I18" s="35" t="s">
        <v>44</v>
      </c>
      <c r="J18" s="36">
        <v>1</v>
      </c>
      <c r="K18" s="35">
        <f t="shared" si="6"/>
        <v>1</v>
      </c>
      <c r="L18" s="35"/>
      <c r="M18" s="35"/>
      <c r="N18" s="35"/>
      <c r="O18" s="35"/>
      <c r="P18" s="35"/>
      <c r="Q18" s="35"/>
      <c r="R18" s="35">
        <v>1</v>
      </c>
      <c r="S18" s="35"/>
      <c r="T18" s="35"/>
      <c r="U18" s="35"/>
      <c r="V18" s="35"/>
      <c r="W18" s="35"/>
      <c r="X18" s="49">
        <f>E18*Y9</f>
        <v>3755315.18666666</v>
      </c>
      <c r="Y18" s="6"/>
      <c r="Z18" s="6"/>
      <c r="AA18" s="6"/>
      <c r="AB18" s="6"/>
      <c r="AC18" s="6"/>
    </row>
    <row r="19" s="7" customFormat="1" ht="20.1" customHeight="1" spans="1:29">
      <c r="A19" s="35">
        <v>10</v>
      </c>
      <c r="B19" s="35" t="s">
        <v>48</v>
      </c>
      <c r="C19" s="35" t="s">
        <v>47</v>
      </c>
      <c r="D19" s="36">
        <v>0.44</v>
      </c>
      <c r="E19" s="36">
        <v>70000</v>
      </c>
      <c r="F19" s="35" t="s">
        <v>37</v>
      </c>
      <c r="G19" s="36">
        <v>10</v>
      </c>
      <c r="H19" s="36">
        <v>0.25</v>
      </c>
      <c r="I19" s="35" t="s">
        <v>44</v>
      </c>
      <c r="J19" s="36">
        <v>1</v>
      </c>
      <c r="K19" s="35">
        <f t="shared" si="6"/>
        <v>1</v>
      </c>
      <c r="L19" s="35"/>
      <c r="M19" s="35"/>
      <c r="N19" s="35"/>
      <c r="O19" s="35"/>
      <c r="P19" s="35"/>
      <c r="Q19" s="35"/>
      <c r="R19" s="35">
        <v>1</v>
      </c>
      <c r="S19" s="35"/>
      <c r="T19" s="35"/>
      <c r="U19" s="35"/>
      <c r="V19" s="35"/>
      <c r="W19" s="35"/>
      <c r="X19" s="49">
        <f>E19*Y9</f>
        <v>3755315.18666666</v>
      </c>
      <c r="Y19" s="6"/>
      <c r="Z19" s="6"/>
      <c r="AA19" s="6"/>
      <c r="AB19" s="6"/>
      <c r="AC19" s="6"/>
    </row>
    <row r="20" s="7" customFormat="1" ht="20.1" customHeight="1" spans="1:29">
      <c r="A20" s="35">
        <v>11</v>
      </c>
      <c r="B20" s="35" t="s">
        <v>49</v>
      </c>
      <c r="C20" s="35" t="s">
        <v>47</v>
      </c>
      <c r="D20" s="36">
        <v>31.21</v>
      </c>
      <c r="E20" s="36">
        <v>600000</v>
      </c>
      <c r="F20" s="35" t="s">
        <v>37</v>
      </c>
      <c r="G20" s="36">
        <v>50</v>
      </c>
      <c r="H20" s="36">
        <v>22.65</v>
      </c>
      <c r="I20" s="35" t="s">
        <v>50</v>
      </c>
      <c r="J20" s="36">
        <v>0.726</v>
      </c>
      <c r="K20" s="35">
        <f t="shared" si="6"/>
        <v>61</v>
      </c>
      <c r="L20" s="35">
        <v>19</v>
      </c>
      <c r="M20" s="35">
        <v>9</v>
      </c>
      <c r="N20" s="35"/>
      <c r="O20" s="35"/>
      <c r="P20" s="35"/>
      <c r="Q20" s="35"/>
      <c r="R20" s="35">
        <v>33</v>
      </c>
      <c r="S20" s="35"/>
      <c r="T20" s="35"/>
      <c r="U20" s="35"/>
      <c r="V20" s="35"/>
      <c r="W20" s="35">
        <v>2019</v>
      </c>
      <c r="X20" s="49">
        <v>1877657.59333333</v>
      </c>
      <c r="Y20" s="6"/>
      <c r="Z20" s="6"/>
      <c r="AA20" s="6"/>
      <c r="AB20" s="6"/>
      <c r="AC20" s="6"/>
    </row>
    <row r="21" s="7" customFormat="1" ht="20.1" customHeight="1" spans="1:29">
      <c r="A21" s="35">
        <v>12</v>
      </c>
      <c r="B21" s="35" t="s">
        <v>40</v>
      </c>
      <c r="C21" s="35" t="s">
        <v>47</v>
      </c>
      <c r="D21" s="36">
        <v>0.16</v>
      </c>
      <c r="E21" s="36">
        <v>20000</v>
      </c>
      <c r="F21" s="35" t="s">
        <v>37</v>
      </c>
      <c r="G21" s="36">
        <v>3</v>
      </c>
      <c r="H21" s="36">
        <v>0</v>
      </c>
      <c r="I21" s="35"/>
      <c r="J21" s="36">
        <v>0</v>
      </c>
      <c r="K21" s="35">
        <f t="shared" si="6"/>
        <v>1</v>
      </c>
      <c r="L21" s="35">
        <v>1</v>
      </c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49">
        <v>1609420.79428571</v>
      </c>
      <c r="Y21" s="6"/>
      <c r="Z21" s="6"/>
      <c r="AA21" s="6"/>
      <c r="AB21" s="6"/>
      <c r="AC21" s="6"/>
    </row>
    <row r="22" s="7" customFormat="1" ht="20.1" customHeight="1" spans="1:29">
      <c r="A22" s="35">
        <v>13</v>
      </c>
      <c r="B22" s="35" t="s">
        <v>51</v>
      </c>
      <c r="C22" s="35" t="s">
        <v>47</v>
      </c>
      <c r="D22" s="36">
        <v>4.48</v>
      </c>
      <c r="E22" s="36">
        <v>55000</v>
      </c>
      <c r="F22" s="35" t="s">
        <v>37</v>
      </c>
      <c r="G22" s="36">
        <v>5</v>
      </c>
      <c r="H22" s="36">
        <f>D22</f>
        <v>4.48</v>
      </c>
      <c r="I22" s="35" t="s">
        <v>52</v>
      </c>
      <c r="J22" s="36">
        <v>1</v>
      </c>
      <c r="K22" s="35">
        <f t="shared" si="6"/>
        <v>3</v>
      </c>
      <c r="L22" s="35">
        <v>1</v>
      </c>
      <c r="M22" s="35">
        <v>1</v>
      </c>
      <c r="N22" s="35"/>
      <c r="O22" s="35"/>
      <c r="P22" s="35"/>
      <c r="Q22" s="35"/>
      <c r="R22" s="35">
        <v>1</v>
      </c>
      <c r="S22" s="35"/>
      <c r="T22" s="35"/>
      <c r="U22" s="35"/>
      <c r="V22" s="35"/>
      <c r="W22" s="35"/>
      <c r="X22" s="49">
        <f>E22*Y9</f>
        <v>2950604.7895238</v>
      </c>
      <c r="Y22" s="6"/>
      <c r="Z22" s="6"/>
      <c r="AA22" s="6"/>
      <c r="AB22" s="6"/>
      <c r="AC22" s="6"/>
    </row>
    <row r="23" s="5" customFormat="1" ht="20.1" customHeight="1" spans="1:24">
      <c r="A23" s="29"/>
      <c r="B23" s="30" t="s">
        <v>53</v>
      </c>
      <c r="C23" s="34"/>
      <c r="D23" s="32">
        <f t="shared" ref="D23:H23" si="7">SUM(D32:D36)</f>
        <v>121.704325</v>
      </c>
      <c r="E23" s="32">
        <f t="shared" si="7"/>
        <v>797000</v>
      </c>
      <c r="F23" s="33"/>
      <c r="G23" s="32">
        <f t="shared" si="7"/>
        <v>79.8</v>
      </c>
      <c r="H23" s="32">
        <f t="shared" si="7"/>
        <v>121.70398</v>
      </c>
      <c r="I23" s="31"/>
      <c r="J23" s="32">
        <f t="shared" ref="J23:V23" si="8">SUM(J32:J36)</f>
        <v>1101</v>
      </c>
      <c r="K23" s="42">
        <f t="shared" si="8"/>
        <v>262</v>
      </c>
      <c r="L23" s="42">
        <f t="shared" si="8"/>
        <v>185</v>
      </c>
      <c r="M23" s="42">
        <f t="shared" si="8"/>
        <v>53</v>
      </c>
      <c r="N23" s="42">
        <f t="shared" si="8"/>
        <v>13</v>
      </c>
      <c r="O23" s="42">
        <f t="shared" si="8"/>
        <v>0</v>
      </c>
      <c r="P23" s="42">
        <f t="shared" si="8"/>
        <v>0</v>
      </c>
      <c r="Q23" s="42">
        <f t="shared" si="8"/>
        <v>0</v>
      </c>
      <c r="R23" s="42">
        <f t="shared" si="8"/>
        <v>13</v>
      </c>
      <c r="S23" s="42">
        <f t="shared" si="8"/>
        <v>0</v>
      </c>
      <c r="T23" s="42">
        <f t="shared" si="8"/>
        <v>0</v>
      </c>
      <c r="U23" s="42">
        <f t="shared" si="8"/>
        <v>0</v>
      </c>
      <c r="V23" s="42">
        <f t="shared" si="8"/>
        <v>0</v>
      </c>
      <c r="W23" s="42"/>
      <c r="X23" s="49">
        <v>0</v>
      </c>
    </row>
    <row r="24" s="6" customFormat="1" ht="20.1" customHeight="1" spans="1:24">
      <c r="A24" s="35">
        <v>14</v>
      </c>
      <c r="B24" s="35" t="s">
        <v>54</v>
      </c>
      <c r="C24" s="35" t="s">
        <v>55</v>
      </c>
      <c r="D24" s="36">
        <v>5.27878</v>
      </c>
      <c r="E24" s="36">
        <v>153607</v>
      </c>
      <c r="F24" s="35" t="s">
        <v>56</v>
      </c>
      <c r="G24" s="36">
        <v>0.5</v>
      </c>
      <c r="H24" s="36">
        <v>4.497</v>
      </c>
      <c r="I24" s="35" t="s">
        <v>57</v>
      </c>
      <c r="J24" s="36">
        <v>1</v>
      </c>
      <c r="K24" s="35">
        <v>12</v>
      </c>
      <c r="L24" s="35">
        <v>9</v>
      </c>
      <c r="M24" s="35">
        <v>3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/>
      <c r="X24" s="49">
        <v>8240609.99826151</v>
      </c>
    </row>
    <row r="25" s="6" customFormat="1" ht="20.1" customHeight="1" spans="1:24">
      <c r="A25" s="35">
        <v>15</v>
      </c>
      <c r="B25" s="35" t="s">
        <v>58</v>
      </c>
      <c r="C25" s="35" t="s">
        <v>55</v>
      </c>
      <c r="D25" s="36">
        <v>14.4176</v>
      </c>
      <c r="E25" s="36">
        <v>65783</v>
      </c>
      <c r="F25" s="35" t="s">
        <v>56</v>
      </c>
      <c r="G25" s="36">
        <v>0.5</v>
      </c>
      <c r="H25" s="36">
        <v>14.336</v>
      </c>
      <c r="I25" s="35" t="s">
        <v>57</v>
      </c>
      <c r="J25" s="36">
        <v>1</v>
      </c>
      <c r="K25" s="35">
        <v>30</v>
      </c>
      <c r="L25" s="35">
        <v>21</v>
      </c>
      <c r="M25" s="35">
        <v>9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/>
      <c r="X25" s="49">
        <v>3529084.2703499</v>
      </c>
    </row>
    <row r="26" s="6" customFormat="1" ht="20.1" customHeight="1" spans="1:24">
      <c r="A26" s="35">
        <v>16</v>
      </c>
      <c r="B26" s="35" t="s">
        <v>59</v>
      </c>
      <c r="C26" s="35" t="s">
        <v>55</v>
      </c>
      <c r="D26" s="36">
        <v>17.9601</v>
      </c>
      <c r="E26" s="36">
        <v>52713</v>
      </c>
      <c r="F26" s="35" t="s">
        <v>56</v>
      </c>
      <c r="G26" s="36">
        <v>0.5</v>
      </c>
      <c r="H26" s="36">
        <v>17.985</v>
      </c>
      <c r="I26" s="35" t="s">
        <v>57</v>
      </c>
      <c r="J26" s="36">
        <v>1</v>
      </c>
      <c r="K26" s="35">
        <v>36</v>
      </c>
      <c r="L26" s="35">
        <v>27</v>
      </c>
      <c r="M26" s="35">
        <v>8</v>
      </c>
      <c r="N26" s="35">
        <v>0</v>
      </c>
      <c r="O26" s="35">
        <v>1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/>
      <c r="X26" s="49">
        <v>2827913.27763942</v>
      </c>
    </row>
    <row r="27" s="6" customFormat="1" ht="20.1" customHeight="1" spans="1:24">
      <c r="A27" s="35">
        <v>17</v>
      </c>
      <c r="B27" s="35" t="s">
        <v>60</v>
      </c>
      <c r="C27" s="35" t="s">
        <v>55</v>
      </c>
      <c r="D27" s="36">
        <v>18.2286</v>
      </c>
      <c r="E27" s="36">
        <v>46176</v>
      </c>
      <c r="F27" s="35" t="s">
        <v>56</v>
      </c>
      <c r="G27" s="36">
        <v>0.5</v>
      </c>
      <c r="H27" s="36">
        <v>16.016</v>
      </c>
      <c r="I27" s="35" t="s">
        <v>57</v>
      </c>
      <c r="J27" s="36">
        <v>1</v>
      </c>
      <c r="K27" s="35">
        <v>21</v>
      </c>
      <c r="L27" s="35">
        <v>12</v>
      </c>
      <c r="M27" s="35">
        <v>9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/>
      <c r="X27" s="49">
        <v>2477220.48656457</v>
      </c>
    </row>
    <row r="28" s="6" customFormat="1" ht="20.1" customHeight="1" spans="1:24">
      <c r="A28" s="35">
        <v>18</v>
      </c>
      <c r="B28" s="35" t="s">
        <v>61</v>
      </c>
      <c r="C28" s="35" t="s">
        <v>55</v>
      </c>
      <c r="D28" s="36">
        <v>7.38302</v>
      </c>
      <c r="E28" s="36">
        <v>10000</v>
      </c>
      <c r="F28" s="35" t="s">
        <v>56</v>
      </c>
      <c r="G28" s="36">
        <v>0.5</v>
      </c>
      <c r="H28" s="36">
        <v>7.383</v>
      </c>
      <c r="I28" s="35" t="s">
        <v>57</v>
      </c>
      <c r="J28" s="36">
        <v>1</v>
      </c>
      <c r="K28" s="35">
        <v>56</v>
      </c>
      <c r="L28" s="35">
        <v>48</v>
      </c>
      <c r="M28" s="35">
        <v>7</v>
      </c>
      <c r="N28" s="35">
        <v>0</v>
      </c>
      <c r="O28" s="35">
        <v>1</v>
      </c>
      <c r="P28" s="43">
        <v>0.001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/>
      <c r="X28" s="49">
        <v>536473.598095237</v>
      </c>
    </row>
    <row r="29" s="5" customFormat="1" ht="20.1" customHeight="1" spans="1:24">
      <c r="A29" s="29"/>
      <c r="B29" s="30" t="s">
        <v>62</v>
      </c>
      <c r="C29" s="34"/>
      <c r="D29" s="32">
        <f t="shared" ref="D29:H29" si="9">SUM(D30:D32)</f>
        <v>33.034423</v>
      </c>
      <c r="E29" s="32">
        <f t="shared" si="9"/>
        <v>307400</v>
      </c>
      <c r="F29" s="33"/>
      <c r="G29" s="32">
        <f t="shared" si="9"/>
        <v>25</v>
      </c>
      <c r="H29" s="32">
        <f t="shared" si="9"/>
        <v>34.078954</v>
      </c>
      <c r="I29" s="31"/>
      <c r="J29" s="32">
        <f t="shared" ref="J29:V29" si="10">SUM(J30:J32)</f>
        <v>3</v>
      </c>
      <c r="K29" s="42">
        <f t="shared" si="10"/>
        <v>160</v>
      </c>
      <c r="L29" s="42">
        <f t="shared" si="10"/>
        <v>145</v>
      </c>
      <c r="M29" s="42">
        <f t="shared" si="10"/>
        <v>13</v>
      </c>
      <c r="N29" s="42">
        <f t="shared" si="10"/>
        <v>2</v>
      </c>
      <c r="O29" s="42">
        <f t="shared" si="10"/>
        <v>0</v>
      </c>
      <c r="P29" s="42">
        <f t="shared" si="10"/>
        <v>0</v>
      </c>
      <c r="Q29" s="42">
        <f t="shared" si="10"/>
        <v>0</v>
      </c>
      <c r="R29" s="42">
        <f t="shared" si="10"/>
        <v>12</v>
      </c>
      <c r="S29" s="42">
        <f t="shared" si="10"/>
        <v>0</v>
      </c>
      <c r="T29" s="42">
        <f t="shared" si="10"/>
        <v>0</v>
      </c>
      <c r="U29" s="42">
        <f t="shared" si="10"/>
        <v>0</v>
      </c>
      <c r="V29" s="42">
        <f t="shared" si="10"/>
        <v>0</v>
      </c>
      <c r="W29" s="42"/>
      <c r="X29" s="49">
        <v>0</v>
      </c>
    </row>
    <row r="30" s="6" customFormat="1" ht="20.1" customHeight="1" spans="1:24">
      <c r="A30" s="35">
        <v>19</v>
      </c>
      <c r="B30" s="35" t="s">
        <v>63</v>
      </c>
      <c r="C30" s="35" t="s">
        <v>64</v>
      </c>
      <c r="D30" s="36">
        <v>22.385124</v>
      </c>
      <c r="E30" s="36">
        <v>128700</v>
      </c>
      <c r="F30" s="35" t="s">
        <v>37</v>
      </c>
      <c r="G30" s="36">
        <v>15</v>
      </c>
      <c r="H30" s="36">
        <v>23.43</v>
      </c>
      <c r="I30" s="35" t="s">
        <v>35</v>
      </c>
      <c r="J30" s="36">
        <v>1</v>
      </c>
      <c r="K30" s="35">
        <v>66</v>
      </c>
      <c r="L30" s="35">
        <v>61</v>
      </c>
      <c r="M30" s="35">
        <v>5</v>
      </c>
      <c r="N30" s="35"/>
      <c r="O30" s="35"/>
      <c r="P30" s="35"/>
      <c r="Q30" s="35"/>
      <c r="R30" s="35">
        <v>5</v>
      </c>
      <c r="S30" s="35"/>
      <c r="T30" s="35"/>
      <c r="U30" s="35"/>
      <c r="V30" s="35"/>
      <c r="W30" s="35"/>
      <c r="X30" s="49">
        <v>6904415.2074857</v>
      </c>
    </row>
    <row r="31" s="6" customFormat="1" ht="20.1" customHeight="1" spans="1:24">
      <c r="A31" s="35">
        <v>20</v>
      </c>
      <c r="B31" s="35" t="s">
        <v>63</v>
      </c>
      <c r="C31" s="35" t="s">
        <v>64</v>
      </c>
      <c r="D31" s="36">
        <v>1.558954</v>
      </c>
      <c r="E31" s="36">
        <v>128700</v>
      </c>
      <c r="F31" s="35" t="s">
        <v>37</v>
      </c>
      <c r="G31" s="36">
        <v>5</v>
      </c>
      <c r="H31" s="36">
        <v>1.558954</v>
      </c>
      <c r="I31" s="35" t="s">
        <v>35</v>
      </c>
      <c r="J31" s="36">
        <v>1</v>
      </c>
      <c r="K31" s="35">
        <v>66</v>
      </c>
      <c r="L31" s="35">
        <v>61</v>
      </c>
      <c r="M31" s="35">
        <v>5</v>
      </c>
      <c r="N31" s="35"/>
      <c r="O31" s="35"/>
      <c r="P31" s="35"/>
      <c r="Q31" s="35"/>
      <c r="R31" s="35">
        <v>5</v>
      </c>
      <c r="S31" s="35"/>
      <c r="T31" s="35"/>
      <c r="U31" s="35"/>
      <c r="V31" s="35"/>
      <c r="W31" s="35"/>
      <c r="X31" s="49">
        <v>6904415.2074857</v>
      </c>
    </row>
    <row r="32" s="6" customFormat="1" ht="20.1" customHeight="1" spans="1:24">
      <c r="A32" s="35">
        <v>21</v>
      </c>
      <c r="B32" s="35" t="s">
        <v>65</v>
      </c>
      <c r="C32" s="35" t="s">
        <v>64</v>
      </c>
      <c r="D32" s="36">
        <v>9.090345</v>
      </c>
      <c r="E32" s="36">
        <v>50000</v>
      </c>
      <c r="F32" s="35" t="s">
        <v>37</v>
      </c>
      <c r="G32" s="36">
        <v>5</v>
      </c>
      <c r="H32" s="36">
        <v>9.09</v>
      </c>
      <c r="I32" s="35" t="s">
        <v>35</v>
      </c>
      <c r="J32" s="36">
        <v>1</v>
      </c>
      <c r="K32" s="35">
        <v>28</v>
      </c>
      <c r="L32" s="35">
        <v>23</v>
      </c>
      <c r="M32" s="35">
        <v>3</v>
      </c>
      <c r="N32" s="35">
        <v>2</v>
      </c>
      <c r="O32" s="35"/>
      <c r="P32" s="35"/>
      <c r="Q32" s="35"/>
      <c r="R32" s="35">
        <v>2</v>
      </c>
      <c r="S32" s="35"/>
      <c r="T32" s="35"/>
      <c r="U32" s="35"/>
      <c r="V32" s="35"/>
      <c r="W32" s="35"/>
      <c r="X32" s="49">
        <v>2682367.99047619</v>
      </c>
    </row>
    <row r="33" s="5" customFormat="1" ht="20.1" customHeight="1" spans="1:24">
      <c r="A33" s="29"/>
      <c r="B33" s="30" t="s">
        <v>66</v>
      </c>
      <c r="C33" s="34"/>
      <c r="D33" s="32">
        <f t="shared" ref="D33:H33" si="11">SUM(D34:D41)</f>
        <v>78.36461</v>
      </c>
      <c r="E33" s="32">
        <f t="shared" si="11"/>
        <v>467000</v>
      </c>
      <c r="F33" s="33"/>
      <c r="G33" s="32">
        <f t="shared" si="11"/>
        <v>47.4</v>
      </c>
      <c r="H33" s="32">
        <f t="shared" si="11"/>
        <v>78.36461</v>
      </c>
      <c r="I33" s="31"/>
      <c r="J33" s="32">
        <f t="shared" ref="J33:V33" si="12">SUM(J34:J41)</f>
        <v>800</v>
      </c>
      <c r="K33" s="42">
        <f t="shared" si="12"/>
        <v>152</v>
      </c>
      <c r="L33" s="42">
        <f t="shared" si="12"/>
        <v>100</v>
      </c>
      <c r="M33" s="42">
        <f t="shared" si="12"/>
        <v>35</v>
      </c>
      <c r="N33" s="42">
        <f t="shared" si="12"/>
        <v>9</v>
      </c>
      <c r="O33" s="42">
        <f t="shared" si="12"/>
        <v>0</v>
      </c>
      <c r="P33" s="42">
        <f t="shared" si="12"/>
        <v>0</v>
      </c>
      <c r="Q33" s="42">
        <f t="shared" si="12"/>
        <v>0</v>
      </c>
      <c r="R33" s="42">
        <f t="shared" si="12"/>
        <v>8</v>
      </c>
      <c r="S33" s="42">
        <f t="shared" si="12"/>
        <v>0</v>
      </c>
      <c r="T33" s="42">
        <f t="shared" si="12"/>
        <v>0</v>
      </c>
      <c r="U33" s="42">
        <f t="shared" si="12"/>
        <v>0</v>
      </c>
      <c r="V33" s="42">
        <f t="shared" si="12"/>
        <v>0</v>
      </c>
      <c r="W33" s="42"/>
      <c r="X33" s="49">
        <v>0</v>
      </c>
    </row>
    <row r="34" s="6" customFormat="1" ht="20.1" customHeight="1" spans="1:24">
      <c r="A34" s="35">
        <v>22</v>
      </c>
      <c r="B34" s="35" t="s">
        <v>67</v>
      </c>
      <c r="C34" s="35" t="s">
        <v>68</v>
      </c>
      <c r="D34" s="36">
        <v>14.3055</v>
      </c>
      <c r="E34" s="36">
        <v>122000</v>
      </c>
      <c r="F34" s="35" t="s">
        <v>37</v>
      </c>
      <c r="G34" s="36">
        <v>15</v>
      </c>
      <c r="H34" s="36">
        <v>14.3055</v>
      </c>
      <c r="I34" s="44" t="s">
        <v>69</v>
      </c>
      <c r="J34" s="45">
        <v>100</v>
      </c>
      <c r="K34" s="46">
        <f t="shared" ref="K34:K41" si="13">SUM(L34:O34,Q34:S34,U34)</f>
        <v>24</v>
      </c>
      <c r="L34" s="46">
        <v>15</v>
      </c>
      <c r="M34" s="46">
        <v>6</v>
      </c>
      <c r="N34" s="35">
        <v>2</v>
      </c>
      <c r="O34" s="44">
        <v>0</v>
      </c>
      <c r="P34" s="44">
        <v>0</v>
      </c>
      <c r="Q34" s="44">
        <v>0</v>
      </c>
      <c r="R34" s="44">
        <v>1</v>
      </c>
      <c r="S34" s="44">
        <v>0</v>
      </c>
      <c r="T34" s="44">
        <v>0</v>
      </c>
      <c r="U34" s="44">
        <v>0</v>
      </c>
      <c r="V34" s="44">
        <v>0</v>
      </c>
      <c r="W34" s="35">
        <v>2015</v>
      </c>
      <c r="X34" s="49">
        <v>6544977.89676189</v>
      </c>
    </row>
    <row r="35" s="6" customFormat="1" ht="20.1" customHeight="1" spans="1:24">
      <c r="A35" s="35">
        <v>23</v>
      </c>
      <c r="B35" s="35" t="s">
        <v>70</v>
      </c>
      <c r="C35" s="35" t="s">
        <v>68</v>
      </c>
      <c r="D35" s="36">
        <v>14.3667</v>
      </c>
      <c r="E35" s="36">
        <v>133000</v>
      </c>
      <c r="F35" s="35" t="s">
        <v>37</v>
      </c>
      <c r="G35" s="36">
        <v>10</v>
      </c>
      <c r="H35" s="36">
        <v>14.3667</v>
      </c>
      <c r="I35" s="44" t="s">
        <v>69</v>
      </c>
      <c r="J35" s="45">
        <v>100</v>
      </c>
      <c r="K35" s="46">
        <f t="shared" si="13"/>
        <v>45</v>
      </c>
      <c r="L35" s="46">
        <v>37</v>
      </c>
      <c r="M35" s="46">
        <v>7</v>
      </c>
      <c r="N35" s="35"/>
      <c r="O35" s="44">
        <v>0</v>
      </c>
      <c r="P35" s="44">
        <v>0</v>
      </c>
      <c r="Q35" s="44">
        <v>0</v>
      </c>
      <c r="R35" s="44">
        <v>1</v>
      </c>
      <c r="S35" s="44">
        <v>0</v>
      </c>
      <c r="T35" s="44">
        <v>0</v>
      </c>
      <c r="U35" s="44">
        <v>0</v>
      </c>
      <c r="V35" s="44">
        <v>0</v>
      </c>
      <c r="W35" s="35">
        <v>2014</v>
      </c>
      <c r="X35" s="49">
        <v>7135098.85466665</v>
      </c>
    </row>
    <row r="36" s="6" customFormat="1" ht="20.1" customHeight="1" spans="1:24">
      <c r="A36" s="35">
        <v>24</v>
      </c>
      <c r="B36" s="35" t="s">
        <v>71</v>
      </c>
      <c r="C36" s="35" t="s">
        <v>68</v>
      </c>
      <c r="D36" s="36">
        <v>5.57717</v>
      </c>
      <c r="E36" s="36">
        <v>25000</v>
      </c>
      <c r="F36" s="35" t="s">
        <v>37</v>
      </c>
      <c r="G36" s="36">
        <v>2.4</v>
      </c>
      <c r="H36" s="36">
        <v>5.57717</v>
      </c>
      <c r="I36" s="44" t="s">
        <v>69</v>
      </c>
      <c r="J36" s="45">
        <v>100</v>
      </c>
      <c r="K36" s="46">
        <f t="shared" si="13"/>
        <v>13</v>
      </c>
      <c r="L36" s="46">
        <v>10</v>
      </c>
      <c r="M36" s="47">
        <v>2</v>
      </c>
      <c r="N36" s="35"/>
      <c r="O36" s="44">
        <v>0</v>
      </c>
      <c r="P36" s="44">
        <v>0</v>
      </c>
      <c r="Q36" s="44">
        <v>0</v>
      </c>
      <c r="R36" s="44">
        <v>1</v>
      </c>
      <c r="S36" s="44">
        <v>0</v>
      </c>
      <c r="T36" s="44">
        <v>0</v>
      </c>
      <c r="U36" s="44">
        <v>0</v>
      </c>
      <c r="V36" s="44">
        <v>0</v>
      </c>
      <c r="W36" s="35">
        <v>2009</v>
      </c>
      <c r="X36" s="49">
        <v>1341183.99523809</v>
      </c>
    </row>
    <row r="37" s="6" customFormat="1" ht="20.1" customHeight="1" spans="1:24">
      <c r="A37" s="35">
        <v>25</v>
      </c>
      <c r="B37" s="35" t="s">
        <v>72</v>
      </c>
      <c r="C37" s="35" t="s">
        <v>68</v>
      </c>
      <c r="D37" s="36">
        <v>7.79243</v>
      </c>
      <c r="E37" s="36">
        <v>15000</v>
      </c>
      <c r="F37" s="35" t="s">
        <v>37</v>
      </c>
      <c r="G37" s="36">
        <v>2</v>
      </c>
      <c r="H37" s="36">
        <v>7.79243</v>
      </c>
      <c r="I37" s="44" t="s">
        <v>73</v>
      </c>
      <c r="J37" s="45">
        <v>100</v>
      </c>
      <c r="K37" s="46">
        <f t="shared" si="13"/>
        <v>16</v>
      </c>
      <c r="L37" s="46">
        <v>9</v>
      </c>
      <c r="M37" s="47">
        <v>6</v>
      </c>
      <c r="N37" s="35"/>
      <c r="O37" s="44">
        <v>0</v>
      </c>
      <c r="P37" s="44">
        <v>0</v>
      </c>
      <c r="Q37" s="44">
        <v>0</v>
      </c>
      <c r="R37" s="44">
        <v>1</v>
      </c>
      <c r="S37" s="44">
        <v>0</v>
      </c>
      <c r="T37" s="44">
        <v>0</v>
      </c>
      <c r="U37" s="44">
        <v>0</v>
      </c>
      <c r="V37" s="44">
        <v>0</v>
      </c>
      <c r="W37" s="35">
        <v>2009</v>
      </c>
      <c r="X37" s="49">
        <v>804710.397142856</v>
      </c>
    </row>
    <row r="38" s="6" customFormat="1" ht="20.1" customHeight="1" spans="1:24">
      <c r="A38" s="35">
        <v>26</v>
      </c>
      <c r="B38" s="35" t="s">
        <v>74</v>
      </c>
      <c r="C38" s="35" t="s">
        <v>68</v>
      </c>
      <c r="D38" s="36">
        <v>6.0007</v>
      </c>
      <c r="E38" s="36">
        <v>57000</v>
      </c>
      <c r="F38" s="35" t="s">
        <v>37</v>
      </c>
      <c r="G38" s="36">
        <v>6</v>
      </c>
      <c r="H38" s="36">
        <v>6.0007</v>
      </c>
      <c r="I38" s="44" t="s">
        <v>73</v>
      </c>
      <c r="J38" s="45">
        <v>100</v>
      </c>
      <c r="K38" s="46">
        <f t="shared" si="13"/>
        <v>7</v>
      </c>
      <c r="L38" s="46">
        <v>3</v>
      </c>
      <c r="M38" s="47">
        <v>3</v>
      </c>
      <c r="N38" s="35"/>
      <c r="O38" s="44">
        <v>0</v>
      </c>
      <c r="P38" s="44">
        <v>0</v>
      </c>
      <c r="Q38" s="44">
        <v>0</v>
      </c>
      <c r="R38" s="44">
        <v>1</v>
      </c>
      <c r="S38" s="44">
        <v>0</v>
      </c>
      <c r="T38" s="44">
        <v>0</v>
      </c>
      <c r="U38" s="44">
        <v>0</v>
      </c>
      <c r="V38" s="44">
        <v>0</v>
      </c>
      <c r="W38" s="35">
        <v>2009</v>
      </c>
      <c r="X38" s="49">
        <v>3057899.50914285</v>
      </c>
    </row>
    <row r="39" s="6" customFormat="1" ht="20.1" customHeight="1" spans="1:24">
      <c r="A39" s="35">
        <v>27</v>
      </c>
      <c r="B39" s="35" t="s">
        <v>49</v>
      </c>
      <c r="C39" s="35" t="s">
        <v>68</v>
      </c>
      <c r="D39" s="36">
        <v>7.10651</v>
      </c>
      <c r="E39" s="36">
        <v>35000</v>
      </c>
      <c r="F39" s="35" t="s">
        <v>37</v>
      </c>
      <c r="G39" s="36">
        <v>3</v>
      </c>
      <c r="H39" s="36">
        <v>7.10651</v>
      </c>
      <c r="I39" s="44" t="s">
        <v>69</v>
      </c>
      <c r="J39" s="45">
        <v>100</v>
      </c>
      <c r="K39" s="46">
        <f t="shared" si="13"/>
        <v>10</v>
      </c>
      <c r="L39" s="46">
        <v>5</v>
      </c>
      <c r="M39" s="47">
        <v>4</v>
      </c>
      <c r="N39" s="35"/>
      <c r="O39" s="44">
        <v>0</v>
      </c>
      <c r="P39" s="44">
        <v>0</v>
      </c>
      <c r="Q39" s="44">
        <v>0</v>
      </c>
      <c r="R39" s="44">
        <v>1</v>
      </c>
      <c r="S39" s="44">
        <v>0</v>
      </c>
      <c r="T39" s="44">
        <v>0</v>
      </c>
      <c r="U39" s="44">
        <v>0</v>
      </c>
      <c r="V39" s="44">
        <v>0</v>
      </c>
      <c r="W39" s="35">
        <v>2017</v>
      </c>
      <c r="X39" s="49">
        <v>1877657.59333333</v>
      </c>
    </row>
    <row r="40" s="6" customFormat="1" ht="20.1" customHeight="1" spans="1:24">
      <c r="A40" s="35">
        <v>28</v>
      </c>
      <c r="B40" s="35" t="s">
        <v>75</v>
      </c>
      <c r="C40" s="35" t="s">
        <v>68</v>
      </c>
      <c r="D40" s="36">
        <v>12.7297</v>
      </c>
      <c r="E40" s="36">
        <v>65000</v>
      </c>
      <c r="F40" s="35" t="s">
        <v>37</v>
      </c>
      <c r="G40" s="36">
        <v>8</v>
      </c>
      <c r="H40" s="36">
        <v>12.7297</v>
      </c>
      <c r="I40" s="44" t="s">
        <v>50</v>
      </c>
      <c r="J40" s="45">
        <v>100</v>
      </c>
      <c r="K40" s="46">
        <f t="shared" si="13"/>
        <v>24</v>
      </c>
      <c r="L40" s="46">
        <v>11</v>
      </c>
      <c r="M40" s="47">
        <v>5</v>
      </c>
      <c r="N40" s="35">
        <v>7</v>
      </c>
      <c r="O40" s="44">
        <v>0</v>
      </c>
      <c r="P40" s="44">
        <v>0</v>
      </c>
      <c r="Q40" s="44">
        <v>0</v>
      </c>
      <c r="R40" s="44">
        <v>1</v>
      </c>
      <c r="S40" s="44">
        <v>0</v>
      </c>
      <c r="T40" s="44">
        <v>0</v>
      </c>
      <c r="U40" s="44">
        <v>0</v>
      </c>
      <c r="V40" s="44">
        <v>0</v>
      </c>
      <c r="W40" s="35">
        <v>2009</v>
      </c>
      <c r="X40" s="49">
        <v>3487078.38761904</v>
      </c>
    </row>
    <row r="41" s="6" customFormat="1" ht="21" customHeight="1" spans="1:24">
      <c r="A41" s="35">
        <v>29</v>
      </c>
      <c r="B41" s="35" t="s">
        <v>76</v>
      </c>
      <c r="C41" s="35" t="s">
        <v>68</v>
      </c>
      <c r="D41" s="36">
        <v>10.4859</v>
      </c>
      <c r="E41" s="36">
        <v>15000</v>
      </c>
      <c r="F41" s="35" t="s">
        <v>37</v>
      </c>
      <c r="G41" s="36">
        <v>1</v>
      </c>
      <c r="H41" s="36">
        <v>10.4859</v>
      </c>
      <c r="I41" s="47" t="s">
        <v>77</v>
      </c>
      <c r="J41" s="45">
        <v>100</v>
      </c>
      <c r="K41" s="46">
        <f t="shared" si="13"/>
        <v>13</v>
      </c>
      <c r="L41" s="46">
        <v>10</v>
      </c>
      <c r="M41" s="47">
        <v>2</v>
      </c>
      <c r="N41" s="35"/>
      <c r="O41" s="44">
        <v>0</v>
      </c>
      <c r="P41" s="44">
        <v>0</v>
      </c>
      <c r="Q41" s="44">
        <v>0</v>
      </c>
      <c r="R41" s="44">
        <v>1</v>
      </c>
      <c r="S41" s="44">
        <v>0</v>
      </c>
      <c r="T41" s="44">
        <v>0</v>
      </c>
      <c r="U41" s="44">
        <v>0</v>
      </c>
      <c r="V41" s="44">
        <v>0</v>
      </c>
      <c r="W41" s="35">
        <v>2018</v>
      </c>
      <c r="X41" s="49">
        <f>E41*Y9</f>
        <v>804710.397142856</v>
      </c>
    </row>
    <row r="42" s="5" customFormat="1" ht="21" customHeight="1" spans="1:24">
      <c r="A42" s="29"/>
      <c r="B42" s="30" t="s">
        <v>78</v>
      </c>
      <c r="C42" s="34"/>
      <c r="D42" s="32">
        <f>SUM(D43:D44,D45,D46)</f>
        <v>42.05</v>
      </c>
      <c r="E42" s="32">
        <f t="shared" ref="E42:H42" si="14">SUM(E43:E46)</f>
        <v>90300</v>
      </c>
      <c r="F42" s="33"/>
      <c r="G42" s="32">
        <f t="shared" si="14"/>
        <v>39</v>
      </c>
      <c r="H42" s="32">
        <f t="shared" si="14"/>
        <v>35.5</v>
      </c>
      <c r="I42" s="31"/>
      <c r="J42" s="32">
        <f t="shared" ref="J42:V42" si="15">SUM(J43:J46)</f>
        <v>400</v>
      </c>
      <c r="K42" s="42">
        <f t="shared" si="15"/>
        <v>40</v>
      </c>
      <c r="L42" s="42">
        <f t="shared" si="15"/>
        <v>18</v>
      </c>
      <c r="M42" s="42">
        <f t="shared" si="15"/>
        <v>19</v>
      </c>
      <c r="N42" s="42">
        <f t="shared" si="15"/>
        <v>0</v>
      </c>
      <c r="O42" s="42">
        <f t="shared" si="15"/>
        <v>1</v>
      </c>
      <c r="P42" s="42">
        <f t="shared" si="15"/>
        <v>0.05</v>
      </c>
      <c r="Q42" s="42">
        <f t="shared" si="15"/>
        <v>0</v>
      </c>
      <c r="R42" s="42">
        <f t="shared" si="15"/>
        <v>0</v>
      </c>
      <c r="S42" s="42">
        <f t="shared" si="15"/>
        <v>0</v>
      </c>
      <c r="T42" s="42">
        <f t="shared" si="15"/>
        <v>0</v>
      </c>
      <c r="U42" s="42">
        <f t="shared" si="15"/>
        <v>2</v>
      </c>
      <c r="V42" s="42">
        <f t="shared" si="15"/>
        <v>0.054</v>
      </c>
      <c r="W42" s="42"/>
      <c r="X42" s="49">
        <v>0</v>
      </c>
    </row>
    <row r="43" s="6" customFormat="1" ht="21" customHeight="1" spans="1:24">
      <c r="A43" s="35">
        <v>30</v>
      </c>
      <c r="B43" s="35" t="s">
        <v>49</v>
      </c>
      <c r="C43" s="35" t="s">
        <v>79</v>
      </c>
      <c r="D43" s="36">
        <v>3.29</v>
      </c>
      <c r="E43" s="36">
        <v>7000</v>
      </c>
      <c r="F43" s="35" t="s">
        <v>37</v>
      </c>
      <c r="G43" s="36">
        <v>16</v>
      </c>
      <c r="H43" s="36">
        <v>2.5</v>
      </c>
      <c r="I43" s="35" t="s">
        <v>80</v>
      </c>
      <c r="J43" s="36">
        <v>100</v>
      </c>
      <c r="K43" s="48">
        <f t="shared" ref="K43:K46" si="16">SUM(L43:O43,Q43:S43,U43)</f>
        <v>5</v>
      </c>
      <c r="L43" s="46">
        <v>3</v>
      </c>
      <c r="M43" s="46">
        <v>2</v>
      </c>
      <c r="N43" s="44"/>
      <c r="O43" s="44"/>
      <c r="P43" s="44"/>
      <c r="Q43" s="44"/>
      <c r="R43" s="44"/>
      <c r="S43" s="44"/>
      <c r="T43" s="44"/>
      <c r="U43" s="44"/>
      <c r="V43" s="44"/>
      <c r="W43" s="35">
        <v>2016</v>
      </c>
      <c r="X43" s="49">
        <v>1877657.59333333</v>
      </c>
    </row>
    <row r="44" s="6" customFormat="1" ht="21" customHeight="1" spans="1:24">
      <c r="A44" s="35">
        <v>31</v>
      </c>
      <c r="B44" s="35" t="s">
        <v>81</v>
      </c>
      <c r="C44" s="35" t="s">
        <v>79</v>
      </c>
      <c r="D44" s="36">
        <v>12.24</v>
      </c>
      <c r="E44" s="36">
        <v>15000</v>
      </c>
      <c r="F44" s="35" t="s">
        <v>37</v>
      </c>
      <c r="G44" s="36">
        <v>7</v>
      </c>
      <c r="H44" s="36">
        <v>9.7</v>
      </c>
      <c r="I44" s="35" t="s">
        <v>80</v>
      </c>
      <c r="J44" s="36">
        <v>100</v>
      </c>
      <c r="K44" s="48">
        <f t="shared" si="16"/>
        <v>14</v>
      </c>
      <c r="L44" s="46">
        <v>6</v>
      </c>
      <c r="M44" s="46">
        <v>5</v>
      </c>
      <c r="N44" s="44"/>
      <c r="O44" s="44">
        <v>1</v>
      </c>
      <c r="P44" s="44">
        <v>0.05</v>
      </c>
      <c r="Q44" s="44"/>
      <c r="R44" s="44"/>
      <c r="S44" s="44"/>
      <c r="T44" s="44"/>
      <c r="U44" s="44">
        <v>2</v>
      </c>
      <c r="V44" s="44">
        <v>0.054</v>
      </c>
      <c r="W44" s="35">
        <v>2003</v>
      </c>
      <c r="X44" s="49">
        <v>804710.397142856</v>
      </c>
    </row>
    <row r="45" s="6" customFormat="1" ht="21" customHeight="1" spans="1:24">
      <c r="A45" s="35">
        <v>32</v>
      </c>
      <c r="B45" s="35" t="s">
        <v>82</v>
      </c>
      <c r="C45" s="35" t="s">
        <v>79</v>
      </c>
      <c r="D45" s="36">
        <v>19.61</v>
      </c>
      <c r="E45" s="36">
        <v>50000</v>
      </c>
      <c r="F45" s="35" t="s">
        <v>37</v>
      </c>
      <c r="G45" s="36">
        <v>10</v>
      </c>
      <c r="H45" s="36">
        <v>15.3</v>
      </c>
      <c r="I45" s="35" t="s">
        <v>80</v>
      </c>
      <c r="J45" s="36">
        <v>100</v>
      </c>
      <c r="K45" s="48">
        <f t="shared" si="16"/>
        <v>13</v>
      </c>
      <c r="L45" s="46">
        <v>6</v>
      </c>
      <c r="M45" s="46">
        <v>7</v>
      </c>
      <c r="N45" s="44"/>
      <c r="O45" s="44"/>
      <c r="P45" s="44"/>
      <c r="Q45" s="44"/>
      <c r="R45" s="44"/>
      <c r="S45" s="44"/>
      <c r="T45" s="44"/>
      <c r="U45" s="44"/>
      <c r="V45" s="44"/>
      <c r="W45" s="35">
        <v>2013</v>
      </c>
      <c r="X45" s="49">
        <v>2682367.99047619</v>
      </c>
    </row>
    <row r="46" s="6" customFormat="1" ht="21" customHeight="1" spans="1:24">
      <c r="A46" s="35">
        <v>33</v>
      </c>
      <c r="B46" s="35" t="s">
        <v>83</v>
      </c>
      <c r="C46" s="35" t="s">
        <v>79</v>
      </c>
      <c r="D46" s="36">
        <v>6.91</v>
      </c>
      <c r="E46" s="36">
        <v>18300</v>
      </c>
      <c r="F46" s="35" t="s">
        <v>37</v>
      </c>
      <c r="G46" s="36">
        <v>6</v>
      </c>
      <c r="H46" s="36">
        <v>8</v>
      </c>
      <c r="I46" s="35" t="s">
        <v>80</v>
      </c>
      <c r="J46" s="36">
        <v>100</v>
      </c>
      <c r="K46" s="44">
        <f t="shared" si="16"/>
        <v>8</v>
      </c>
      <c r="L46" s="46">
        <v>3</v>
      </c>
      <c r="M46" s="46">
        <v>5</v>
      </c>
      <c r="N46" s="44"/>
      <c r="O46" s="44"/>
      <c r="P46" s="44"/>
      <c r="Q46" s="44"/>
      <c r="R46" s="44"/>
      <c r="S46" s="44"/>
      <c r="T46" s="44"/>
      <c r="U46" s="44"/>
      <c r="V46" s="44"/>
      <c r="W46" s="35">
        <v>2015</v>
      </c>
      <c r="X46" s="49">
        <v>981746.684514284</v>
      </c>
    </row>
    <row r="47" s="8" customFormat="1" spans="4:24">
      <c r="D47" s="9"/>
      <c r="E47" s="9"/>
      <c r="G47" s="9"/>
      <c r="H47" s="9"/>
      <c r="J47" s="9"/>
      <c r="X47" s="8">
        <f>SUM(X9:X46)</f>
        <v>98833404.3825295</v>
      </c>
    </row>
    <row r="48" s="8" customFormat="1" spans="4:10">
      <c r="D48" s="9"/>
      <c r="E48" s="9"/>
      <c r="G48" s="9"/>
      <c r="H48" s="9"/>
      <c r="J48" s="9"/>
    </row>
    <row r="49" s="8" customFormat="1" spans="4:10">
      <c r="D49" s="9"/>
      <c r="E49" s="9"/>
      <c r="G49" s="9"/>
      <c r="H49" s="9"/>
      <c r="J49" s="9"/>
    </row>
    <row r="50" s="8" customFormat="1" spans="4:10">
      <c r="D50" s="9"/>
      <c r="E50" s="9"/>
      <c r="G50" s="9"/>
      <c r="H50" s="9"/>
      <c r="J50" s="9"/>
    </row>
    <row r="51" s="8" customFormat="1" spans="4:10">
      <c r="D51" s="9"/>
      <c r="E51" s="9"/>
      <c r="G51" s="9"/>
      <c r="H51" s="9"/>
      <c r="J51" s="9"/>
    </row>
    <row r="52" s="8" customFormat="1" spans="4:10">
      <c r="D52" s="9"/>
      <c r="E52" s="9"/>
      <c r="G52" s="9"/>
      <c r="H52" s="9"/>
      <c r="J52" s="9"/>
    </row>
    <row r="53" s="8" customFormat="1" spans="4:10">
      <c r="D53" s="9"/>
      <c r="E53" s="9"/>
      <c r="G53" s="9"/>
      <c r="H53" s="9"/>
      <c r="J53" s="9"/>
    </row>
  </sheetData>
  <autoFilter ref="A6:W46">
    <extLst/>
  </autoFilter>
  <mergeCells count="24">
    <mergeCell ref="A1:W1"/>
    <mergeCell ref="H2:I2"/>
    <mergeCell ref="U2:V2"/>
    <mergeCell ref="K3:V3"/>
    <mergeCell ref="O4:P4"/>
    <mergeCell ref="S4:T4"/>
    <mergeCell ref="U4:V4"/>
    <mergeCell ref="A3:A6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4:K5"/>
    <mergeCell ref="L4:L5"/>
    <mergeCell ref="M4:M5"/>
    <mergeCell ref="N4:N5"/>
    <mergeCell ref="Q4:Q5"/>
    <mergeCell ref="R4:R5"/>
    <mergeCell ref="W3:W5"/>
  </mergeCells>
  <printOptions horizontalCentered="1"/>
  <pageMargins left="0.786805555555556" right="0.472222222222222" top="0.984027777777778" bottom="0.984027777777778" header="0.511805555555556" footer="0.708333333333333"/>
  <pageSetup paperSize="8" scale="73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小海子灌区骨干渠道 (改结果)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Game</dc:creator>
  <cp:lastModifiedBy>大太阳</cp:lastModifiedBy>
  <dcterms:created xsi:type="dcterms:W3CDTF">2023-05-19T03:33:00Z</dcterms:created>
  <dcterms:modified xsi:type="dcterms:W3CDTF">2023-09-11T09:18:21Z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9C2648876BCD4FD683B1D085D500B49F_13</vt:lpwstr>
  </property>
  <property fmtid="{D5CDD505-2E9C-101B-9397-08002B2CF9AE}" pid="3" name="KSOProductBuildVer">
    <vt:lpwstr>2052-12.1.0.15374</vt:lpwstr>
  </property>
</Properties>
</file>