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<sst xmlns="http://schemas.openxmlformats.org/spreadsheetml/2006/main" count="49" uniqueCount="28">
  <si>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评审情况表</t>
  </si>
  <si>
    <t>项目名称：成都市妇女联合会沉浸式家庭服务馆项目</t>
  </si>
  <si>
    <t>项目编号：510101202100666</t>
  </si>
  <si>
    <t>评审时间：2021年7月6日</t>
  </si>
  <si>
    <t>序号</t>
  </si>
  <si>
    <t>投标人名称</t>
  </si>
  <si>
    <t>是否通过资格性审查</t>
  </si>
  <si>
    <t>未通过原因</t>
  </si>
  <si>
    <t>是否通过有效性审查</t>
  </si>
  <si>
    <t>价格
（10分）</t>
  </si>
  <si>
    <t>技术、服务要求  (16分)</t>
  </si>
  <si>
    <t>履约经验(4分)</t>
  </si>
  <si>
    <t>团队要求(14分)</t>
  </si>
  <si>
    <t>总体运维方案（8分）</t>
  </si>
  <si>
    <t>营造方案（23分）</t>
  </si>
  <si>
    <t>服务活动方案    （25分)</t>
  </si>
  <si>
    <t>平均分汇总</t>
  </si>
  <si>
    <t>评审结果</t>
  </si>
  <si>
    <t>3人汇总分</t>
  </si>
  <si>
    <t>平均分</t>
  </si>
  <si>
    <t>2人汇总分</t>
  </si>
  <si>
    <t>大邑县好彩同创社会工作服务中心</t>
  </si>
  <si>
    <t>是</t>
  </si>
  <si>
    <t>/</t>
  </si>
  <si>
    <t>第一名成交候选人：大邑县好彩同创社会工作服务中心；最后报价：119.64万元；            第二名成交候选人：成都市温江区青益社会工作服务社；最后报价：119.85万元；  第三名成交候选人：成都市启行社会工作服务中心；最后报价：119.76万元；</t>
  </si>
  <si>
    <t>成都市温江区青益社会工作服务社</t>
  </si>
  <si>
    <t xml:space="preserve">是 </t>
  </si>
  <si>
    <t>成都市启行社会工作服务中心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</si>
</sst>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23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0" borderId="0">
      <alignment vertic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" fillId="0" borderId="0" xfId="70" applyFont="1" applyBorder="1" applyAlignment="1">
      <alignment horizontal="center" vertical="center" wrapText="1"/>
      <protection/>
    </xf>
    <xf numFmtId="0" fontId="4" fillId="0" borderId="0" xfId="7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68" applyFont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9" xfId="48" applyFont="1" applyBorder="1" applyAlignment="1">
      <alignment horizontal="center" vertical="center" wrapText="1"/>
      <protection/>
    </xf>
    <xf numFmtId="0" fontId="48" fillId="0" borderId="13" xfId="48" applyFont="1" applyBorder="1" applyAlignment="1">
      <alignment horizontal="center" vertical="center" wrapText="1"/>
      <protection/>
    </xf>
    <xf numFmtId="0" fontId="48" fillId="0" borderId="14" xfId="48" applyFont="1" applyBorder="1" applyAlignment="1">
      <alignment horizontal="center" vertical="center" wrapText="1"/>
      <protection/>
    </xf>
    <xf numFmtId="0" fontId="48" fillId="0" borderId="9" xfId="68" applyFont="1" applyBorder="1" applyAlignment="1">
      <alignment horizontal="center" vertical="center" wrapText="1"/>
      <protection/>
    </xf>
    <xf numFmtId="0" fontId="48" fillId="0" borderId="15" xfId="68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4" fillId="0" borderId="0" xfId="7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 wrapText="1"/>
    </xf>
    <xf numFmtId="0" fontId="0" fillId="0" borderId="9" xfId="53" applyFont="1" applyBorder="1" applyAlignment="1">
      <alignment horizontal="center" vertical="center" wrapText="1"/>
      <protection/>
    </xf>
    <xf numFmtId="0" fontId="48" fillId="0" borderId="16" xfId="68" applyFont="1" applyBorder="1" applyAlignment="1">
      <alignment horizontal="center" vertical="center" wrapText="1"/>
      <protection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68" applyFont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176" fontId="48" fillId="0" borderId="15" xfId="68" applyNumberFormat="1" applyFont="1" applyBorder="1" applyAlignment="1">
      <alignment horizontal="center" vertical="center" wrapText="1"/>
      <protection/>
    </xf>
    <xf numFmtId="176" fontId="48" fillId="0" borderId="18" xfId="68" applyNumberFormat="1" applyFont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68" applyNumberFormat="1" applyFont="1" applyBorder="1" applyAlignment="1">
      <alignment horizontal="center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8评分表" xfId="48"/>
    <cellStyle name="好" xfId="49"/>
    <cellStyle name="适中" xfId="50"/>
    <cellStyle name="20% - 强调文字颜色 5" xfId="51"/>
    <cellStyle name="强调文字颜色 1" xfId="52"/>
    <cellStyle name="常规_8评分表_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10评分汇总表" xfId="68"/>
    <cellStyle name="常规_6资格性审查表_3" xfId="69"/>
    <cellStyle name="常规_Sheet6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view="pageBreakPreview" zoomScaleNormal="80" zoomScaleSheetLayoutView="100" workbookViewId="0" topLeftCell="A1">
      <selection activeCell="Z4" sqref="Z4"/>
    </sheetView>
  </sheetViews>
  <sheetFormatPr defaultColWidth="9.00390625" defaultRowHeight="14.25"/>
  <cols>
    <col min="1" max="1" width="6.375" style="4" customWidth="1"/>
    <col min="2" max="2" width="13.00390625" style="4" customWidth="1"/>
    <col min="3" max="6" width="6.125" style="5" customWidth="1"/>
    <col min="7" max="20" width="7.375" style="6" customWidth="1"/>
    <col min="21" max="21" width="6.75390625" style="7" customWidth="1"/>
    <col min="22" max="22" width="19.25390625" style="4" customWidth="1"/>
    <col min="23" max="16384" width="9.00390625" style="4" customWidth="1"/>
  </cols>
  <sheetData>
    <row r="1" spans="1:22" s="1" customFormat="1" ht="33.75" customHeight="1">
      <c r="A1" s="8" t="s">
        <v>0</v>
      </c>
      <c r="B1" s="9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30"/>
      <c r="V1" s="9"/>
    </row>
    <row r="2" spans="1:22" s="2" customFormat="1" ht="22.5" customHeight="1">
      <c r="A2" s="12" t="s">
        <v>1</v>
      </c>
      <c r="B2" s="13"/>
      <c r="C2" s="14"/>
      <c r="D2" s="14"/>
      <c r="E2" s="14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31"/>
      <c r="V2" s="32"/>
    </row>
    <row r="3" spans="1:22" s="1" customFormat="1" ht="22.5" customHeight="1">
      <c r="A3" s="12" t="s">
        <v>2</v>
      </c>
      <c r="B3" s="13"/>
      <c r="C3" s="14"/>
      <c r="D3" s="14"/>
      <c r="E3" s="14"/>
      <c r="F3" s="14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33"/>
      <c r="U3" s="3" t="s">
        <v>3</v>
      </c>
      <c r="V3" s="34"/>
    </row>
    <row r="4" spans="1:22" s="3" customFormat="1" ht="61.5" customHeight="1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18" t="s">
        <v>7</v>
      </c>
      <c r="G4" s="20" t="s">
        <v>9</v>
      </c>
      <c r="H4" s="20"/>
      <c r="I4" s="25" t="s">
        <v>10</v>
      </c>
      <c r="J4" s="25"/>
      <c r="K4" s="25" t="s">
        <v>11</v>
      </c>
      <c r="L4" s="25"/>
      <c r="M4" s="25" t="s">
        <v>12</v>
      </c>
      <c r="N4" s="25"/>
      <c r="O4" s="26" t="s">
        <v>13</v>
      </c>
      <c r="P4" s="27"/>
      <c r="Q4" s="26" t="s">
        <v>14</v>
      </c>
      <c r="R4" s="27"/>
      <c r="S4" s="25" t="s">
        <v>15</v>
      </c>
      <c r="T4" s="25"/>
      <c r="U4" s="35" t="s">
        <v>16</v>
      </c>
      <c r="V4" s="36" t="s">
        <v>17</v>
      </c>
    </row>
    <row r="5" spans="1:22" s="3" customFormat="1" ht="31.5" customHeight="1">
      <c r="A5" s="17"/>
      <c r="B5" s="18"/>
      <c r="C5" s="19"/>
      <c r="D5" s="19"/>
      <c r="E5" s="19"/>
      <c r="F5" s="18"/>
      <c r="G5" s="21" t="s">
        <v>18</v>
      </c>
      <c r="H5" s="22" t="s">
        <v>19</v>
      </c>
      <c r="I5" s="21" t="s">
        <v>20</v>
      </c>
      <c r="J5" s="22" t="s">
        <v>19</v>
      </c>
      <c r="K5" s="21" t="s">
        <v>18</v>
      </c>
      <c r="L5" s="22" t="s">
        <v>19</v>
      </c>
      <c r="M5" s="21" t="s">
        <v>18</v>
      </c>
      <c r="N5" s="22" t="s">
        <v>19</v>
      </c>
      <c r="O5" s="21" t="s">
        <v>20</v>
      </c>
      <c r="P5" s="22" t="s">
        <v>19</v>
      </c>
      <c r="Q5" s="21" t="s">
        <v>20</v>
      </c>
      <c r="R5" s="22" t="s">
        <v>19</v>
      </c>
      <c r="S5" s="21" t="s">
        <v>20</v>
      </c>
      <c r="T5" s="37" t="s">
        <v>19</v>
      </c>
      <c r="U5" s="38"/>
      <c r="V5" s="36"/>
    </row>
    <row r="6" spans="1:22" s="3" customFormat="1" ht="84" customHeight="1">
      <c r="A6" s="17">
        <v>1</v>
      </c>
      <c r="B6" s="23" t="s">
        <v>21</v>
      </c>
      <c r="C6" s="18" t="s">
        <v>22</v>
      </c>
      <c r="D6" s="18" t="s">
        <v>23</v>
      </c>
      <c r="E6" s="18" t="s">
        <v>22</v>
      </c>
      <c r="F6" s="18" t="s">
        <v>23</v>
      </c>
      <c r="G6" s="20">
        <f aca="true" t="shared" si="0" ref="G6:G8">H6*3</f>
        <v>30</v>
      </c>
      <c r="H6" s="20">
        <v>10</v>
      </c>
      <c r="I6" s="20">
        <f aca="true" t="shared" si="1" ref="I6:I8">J6*2</f>
        <v>32</v>
      </c>
      <c r="J6" s="28">
        <v>16</v>
      </c>
      <c r="K6" s="28">
        <f aca="true" t="shared" si="2" ref="K6:K8">L6*3</f>
        <v>12</v>
      </c>
      <c r="L6" s="28">
        <v>4</v>
      </c>
      <c r="M6" s="28">
        <f aca="true" t="shared" si="3" ref="M6:M8">N6*3</f>
        <v>0</v>
      </c>
      <c r="N6" s="28">
        <v>0</v>
      </c>
      <c r="O6" s="28">
        <f>8+8</f>
        <v>16</v>
      </c>
      <c r="P6" s="28">
        <f aca="true" t="shared" si="4" ref="P6:T6">O6/2</f>
        <v>8</v>
      </c>
      <c r="Q6" s="28">
        <f>23+23</f>
        <v>46</v>
      </c>
      <c r="R6" s="28">
        <f t="shared" si="4"/>
        <v>23</v>
      </c>
      <c r="S6" s="28">
        <f>15+25</f>
        <v>40</v>
      </c>
      <c r="T6" s="39">
        <f t="shared" si="4"/>
        <v>20</v>
      </c>
      <c r="U6" s="40">
        <f aca="true" t="shared" si="5" ref="U6:U8">T6+R6+P6+N6+L6+J6+H6</f>
        <v>81</v>
      </c>
      <c r="V6" s="18" t="s">
        <v>24</v>
      </c>
    </row>
    <row r="7" spans="1:22" s="3" customFormat="1" ht="84" customHeight="1">
      <c r="A7" s="17">
        <v>2</v>
      </c>
      <c r="B7" s="23" t="s">
        <v>25</v>
      </c>
      <c r="C7" s="18" t="s">
        <v>26</v>
      </c>
      <c r="D7" s="18" t="s">
        <v>23</v>
      </c>
      <c r="E7" s="18" t="s">
        <v>26</v>
      </c>
      <c r="F7" s="18" t="s">
        <v>23</v>
      </c>
      <c r="G7" s="20">
        <f t="shared" si="0"/>
        <v>29.94</v>
      </c>
      <c r="H7" s="24">
        <v>9.98</v>
      </c>
      <c r="I7" s="20">
        <f t="shared" si="1"/>
        <v>32</v>
      </c>
      <c r="J7" s="29">
        <v>16</v>
      </c>
      <c r="K7" s="28">
        <f t="shared" si="2"/>
        <v>12</v>
      </c>
      <c r="L7" s="29">
        <v>4</v>
      </c>
      <c r="M7" s="28">
        <f t="shared" si="3"/>
        <v>0</v>
      </c>
      <c r="N7" s="29">
        <v>0</v>
      </c>
      <c r="O7" s="28">
        <f>8+4</f>
        <v>12</v>
      </c>
      <c r="P7" s="28">
        <f aca="true" t="shared" si="6" ref="P7:T7">O7/2</f>
        <v>6</v>
      </c>
      <c r="Q7" s="29">
        <f>23+23</f>
        <v>46</v>
      </c>
      <c r="R7" s="28">
        <f t="shared" si="6"/>
        <v>23</v>
      </c>
      <c r="S7" s="41">
        <f>20+13.75</f>
        <v>33.75</v>
      </c>
      <c r="T7" s="42">
        <f t="shared" si="6"/>
        <v>16.875</v>
      </c>
      <c r="U7" s="43">
        <f t="shared" si="5"/>
        <v>75.855</v>
      </c>
      <c r="V7" s="18"/>
    </row>
    <row r="8" spans="1:22" s="3" customFormat="1" ht="84" customHeight="1">
      <c r="A8" s="17">
        <v>3</v>
      </c>
      <c r="B8" s="23" t="s">
        <v>27</v>
      </c>
      <c r="C8" s="18" t="s">
        <v>22</v>
      </c>
      <c r="D8" s="18" t="s">
        <v>23</v>
      </c>
      <c r="E8" s="18" t="s">
        <v>22</v>
      </c>
      <c r="F8" s="18" t="s">
        <v>23</v>
      </c>
      <c r="G8" s="20">
        <f t="shared" si="0"/>
        <v>29.97</v>
      </c>
      <c r="H8" s="20">
        <v>9.99</v>
      </c>
      <c r="I8" s="20">
        <f t="shared" si="1"/>
        <v>32</v>
      </c>
      <c r="J8" s="28">
        <v>16</v>
      </c>
      <c r="K8" s="28">
        <f t="shared" si="2"/>
        <v>12</v>
      </c>
      <c r="L8" s="28">
        <v>4</v>
      </c>
      <c r="M8" s="28">
        <f t="shared" si="3"/>
        <v>0</v>
      </c>
      <c r="N8" s="28">
        <v>0</v>
      </c>
      <c r="O8" s="28">
        <f>8+4</f>
        <v>12</v>
      </c>
      <c r="P8" s="28">
        <f aca="true" t="shared" si="7" ref="P8:T8">O8/2</f>
        <v>6</v>
      </c>
      <c r="Q8" s="28">
        <f>23+20</f>
        <v>43</v>
      </c>
      <c r="R8" s="28">
        <f t="shared" si="7"/>
        <v>21.5</v>
      </c>
      <c r="S8" s="44">
        <f>21+9.25</f>
        <v>30.25</v>
      </c>
      <c r="T8" s="42">
        <f t="shared" si="7"/>
        <v>15.125</v>
      </c>
      <c r="U8" s="43">
        <f t="shared" si="5"/>
        <v>72.615</v>
      </c>
      <c r="V8" s="18"/>
    </row>
  </sheetData>
  <sheetProtection/>
  <mergeCells count="18">
    <mergeCell ref="A1:V1"/>
    <mergeCell ref="U3:V3"/>
    <mergeCell ref="G4:H4"/>
    <mergeCell ref="I4:J4"/>
    <mergeCell ref="K4:L4"/>
    <mergeCell ref="M4:N4"/>
    <mergeCell ref="O4:P4"/>
    <mergeCell ref="Q4:R4"/>
    <mergeCell ref="S4:T4"/>
    <mergeCell ref="A4:A5"/>
    <mergeCell ref="B4:B5"/>
    <mergeCell ref="C4:C5"/>
    <mergeCell ref="D4:D5"/>
    <mergeCell ref="E4:E5"/>
    <mergeCell ref="F4:F5"/>
    <mergeCell ref="U4:U5"/>
    <mergeCell ref="V4:V5"/>
    <mergeCell ref="V6:V8"/>
  </mergeCells>
  <dataValidations count="2">
    <dataValidation errorStyle="warning" type="custom" allowBlank="1" showErrorMessage="1" errorTitle="拒绝重复输入" error="当前输入的内容，与本区域的其他单元格内容重复。" sqref="H6 H7 H8 G6:G8 I6:I8">
      <formula1>COUNTIF($F$8:$F$11,H6)&lt;2</formula1>
    </dataValidation>
    <dataValidation errorStyle="warning" type="custom" allowBlank="1" showErrorMessage="1" errorTitle="拒绝重复输入" error="当前输入的内容，与本区域的其他单元格内容重复。" sqref="B6:B8">
      <formula1>COUNTIF($C$7:$C$9,B6)&lt;2</formula1>
    </dataValidation>
  </dataValidations>
  <printOptions/>
  <pageMargins left="0.75" right="0.75" top="1" bottom="1" header="0.51" footer="0.51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2016-12-12T07:34:19Z</dcterms:created>
  <dcterms:modified xsi:type="dcterms:W3CDTF">2021-07-06T06:16:37Z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8BA42E55A1F846EAB2727669A3C0B233</vt:lpwstr>
  </property>
</Properties>
</file>