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包" sheetId="1" r:id="rId1"/>
    <sheet name="2包" sheetId="2" r:id="rId2"/>
  </sheets>
  <definedNames>
    <definedName name="_xlnm.Print_Area" localSheetId="0">'1包'!$A$1:$T$8</definedName>
    <definedName name="_xlnm.Print_Area" localSheetId="1">'2包'!$A$1:$T$8</definedName>
  </definedNames>
  <calcPr fullCalcOnLoad="1"/>
</workbook>
</file>

<file path=xl/sharedStrings.xml><?xml version="1.0" encoding="utf-8"?>
<sst xmlns="http://schemas.openxmlformats.org/spreadsheetml/2006/main" count="92" uniqueCount="32">
  <si>
    <t>评审情况表（第一包）</t>
  </si>
  <si>
    <t>项目名称：成都市特种设备检验院技术机构建设采购项目</t>
  </si>
  <si>
    <t>项目编号：510101202100609</t>
  </si>
  <si>
    <t>评审时间：2021.6.30</t>
  </si>
  <si>
    <t xml:space="preserve">序号 </t>
  </si>
  <si>
    <t>投标人名称</t>
  </si>
  <si>
    <t>是否通过资格性审查</t>
  </si>
  <si>
    <t>未通过原因</t>
  </si>
  <si>
    <t>是否通过符合性审查</t>
  </si>
  <si>
    <t>报价（30分）</t>
  </si>
  <si>
    <t>技术(55分)</t>
  </si>
  <si>
    <t>履约能力(6分)</t>
  </si>
  <si>
    <t>售后服务方案
(4分)</t>
  </si>
  <si>
    <t>节能、环境志、无线局域网产品
（3分)</t>
  </si>
  <si>
    <t>投标文件的规范性（2分)</t>
  </si>
  <si>
    <t>平均分汇总</t>
  </si>
  <si>
    <t>评审结果</t>
  </si>
  <si>
    <t>5人汇总分</t>
  </si>
  <si>
    <t>平均分</t>
  </si>
  <si>
    <t>4人汇总分</t>
  </si>
  <si>
    <t>大连铭达科技有限公司</t>
  </si>
  <si>
    <t>是</t>
  </si>
  <si>
    <t>/</t>
  </si>
  <si>
    <r>
      <t>第一名：大连铭达科技有限公司；</t>
    </r>
    <r>
      <rPr>
        <sz val="12"/>
        <color indexed="10"/>
        <rFont val="宋体"/>
        <family val="0"/>
      </rPr>
      <t>投标报价</t>
    </r>
    <r>
      <rPr>
        <sz val="12"/>
        <rFont val="宋体"/>
        <family val="0"/>
      </rPr>
      <t>：19.36万元；
第二名：四川格利安仪器仪表有限公司；</t>
    </r>
    <r>
      <rPr>
        <sz val="12"/>
        <color indexed="10"/>
        <rFont val="宋体"/>
        <family val="0"/>
      </rPr>
      <t>投标报价</t>
    </r>
    <r>
      <rPr>
        <sz val="12"/>
        <rFont val="宋体"/>
        <family val="0"/>
      </rPr>
      <t>：19万元；
第三名：大连西瓜科技有限公司；</t>
    </r>
    <r>
      <rPr>
        <sz val="12"/>
        <color indexed="10"/>
        <rFont val="宋体"/>
        <family val="0"/>
      </rPr>
      <t>投标报价</t>
    </r>
    <r>
      <rPr>
        <sz val="12"/>
        <rFont val="宋体"/>
        <family val="0"/>
      </rPr>
      <t>：19.5万元；</t>
    </r>
  </si>
  <si>
    <t>四川格利安仪器仪表有限公司</t>
  </si>
  <si>
    <t xml:space="preserve">是 </t>
  </si>
  <si>
    <t>大连西瓜科技有限公司</t>
  </si>
  <si>
    <t>评审情况表（第二包）</t>
  </si>
  <si>
    <t>重庆驿锋智慧科技有限公司</t>
  </si>
  <si>
    <r>
      <t>第一名：重庆驿锋智慧科技有限公司；</t>
    </r>
    <r>
      <rPr>
        <sz val="12"/>
        <color indexed="10"/>
        <rFont val="宋体"/>
        <family val="0"/>
      </rPr>
      <t>投标报价</t>
    </r>
    <r>
      <rPr>
        <sz val="12"/>
        <rFont val="宋体"/>
        <family val="0"/>
      </rPr>
      <t>：59.99万元；
第二名：广东知业科技有限公司；</t>
    </r>
    <r>
      <rPr>
        <sz val="12"/>
        <color indexed="10"/>
        <rFont val="宋体"/>
        <family val="0"/>
      </rPr>
      <t>投标报价</t>
    </r>
    <r>
      <rPr>
        <sz val="12"/>
        <rFont val="宋体"/>
        <family val="0"/>
      </rPr>
      <t>：60.2万元；
第三名：成都龙欣软件有限公司；</t>
    </r>
    <r>
      <rPr>
        <sz val="12"/>
        <color indexed="10"/>
        <rFont val="宋体"/>
        <family val="0"/>
      </rPr>
      <t>投标报价</t>
    </r>
    <r>
      <rPr>
        <sz val="12"/>
        <rFont val="宋体"/>
        <family val="0"/>
      </rPr>
      <t>：60.3万元；</t>
    </r>
  </si>
  <si>
    <t>广东知业科技有限公司</t>
  </si>
  <si>
    <t>成都龙欣软件有限公司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</si>
</sst>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12" fillId="0" borderId="0">
      <alignment vertical="center"/>
      <protection/>
    </xf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12" fillId="0" borderId="0">
      <alignment vertical="center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9" xfId="70" applyFont="1" applyBorder="1" applyAlignment="1">
      <alignment horizontal="center" vertical="center" wrapText="1"/>
      <protection/>
    </xf>
    <xf numFmtId="0" fontId="4" fillId="0" borderId="9" xfId="70" applyFont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69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48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0" fontId="4" fillId="0" borderId="0" xfId="70" applyFont="1" applyAlignment="1">
      <alignment horizontal="center" vertical="center"/>
      <protection/>
    </xf>
    <xf numFmtId="0" fontId="0" fillId="0" borderId="1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8" xfId="53" applyFont="1" applyBorder="1" applyAlignment="1">
      <alignment horizontal="center" vertical="center" wrapText="1"/>
      <protection/>
    </xf>
    <xf numFmtId="0" fontId="0" fillId="0" borderId="19" xfId="53" applyFont="1" applyBorder="1" applyAlignment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20" xfId="53" applyFont="1" applyBorder="1" applyAlignment="1">
      <alignment horizontal="center" vertical="center" wrapText="1"/>
      <protection/>
    </xf>
    <xf numFmtId="0" fontId="0" fillId="0" borderId="21" xfId="53" applyFont="1" applyBorder="1" applyAlignment="1">
      <alignment horizontal="center" vertical="center" wrapText="1"/>
      <protection/>
    </xf>
    <xf numFmtId="0" fontId="0" fillId="0" borderId="21" xfId="53" applyFont="1" applyBorder="1" applyAlignment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3" xfId="69" applyFont="1" applyBorder="1" applyAlignment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_8评分表" xfId="48"/>
    <cellStyle name="好" xfId="49"/>
    <cellStyle name="适中" xfId="50"/>
    <cellStyle name="20% - 强调文字颜色 5" xfId="51"/>
    <cellStyle name="强调文字颜色 1" xfId="52"/>
    <cellStyle name="常规_8评分表_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6资格性审查表_3" xfId="68"/>
    <cellStyle name="常规_10评分汇总表" xfId="69"/>
    <cellStyle name="常规_Sheet6" xfId="70"/>
    <cellStyle name="常规 3" xfId="71"/>
    <cellStyle name="常规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view="pageBreakPreview" zoomScale="80" zoomScaleNormal="80" zoomScaleSheetLayoutView="80" workbookViewId="0" topLeftCell="A1">
      <selection activeCell="K16" sqref="K16"/>
    </sheetView>
  </sheetViews>
  <sheetFormatPr defaultColWidth="9.00390625" defaultRowHeight="14.25"/>
  <cols>
    <col min="1" max="1" width="5.00390625" style="0" customWidth="1"/>
    <col min="2" max="2" width="13.00390625" style="0" customWidth="1"/>
    <col min="3" max="6" width="5.875" style="4" customWidth="1"/>
    <col min="7" max="18" width="7.50390625" style="4" customWidth="1"/>
    <col min="19" max="19" width="7.625" style="5" customWidth="1"/>
    <col min="20" max="20" width="25.50390625" style="0" customWidth="1"/>
  </cols>
  <sheetData>
    <row r="1" spans="1:21" s="1" customFormat="1" ht="33.75" customHeight="1">
      <c r="A1" s="6" t="s">
        <v>0</v>
      </c>
      <c r="B1" s="7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30"/>
      <c r="T1" s="7"/>
      <c r="U1" s="31"/>
    </row>
    <row r="2" spans="1:20" s="2" customFormat="1" ht="22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s="1" customFormat="1" ht="22.5" customHeight="1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32"/>
      <c r="T3" s="33" t="s">
        <v>3</v>
      </c>
    </row>
    <row r="4" spans="1:21" s="3" customFormat="1" ht="61.5" customHeight="1">
      <c r="A4" s="13" t="s">
        <v>4</v>
      </c>
      <c r="B4" s="14" t="s">
        <v>5</v>
      </c>
      <c r="C4" s="15" t="s">
        <v>6</v>
      </c>
      <c r="D4" s="15" t="s">
        <v>7</v>
      </c>
      <c r="E4" s="15" t="s">
        <v>8</v>
      </c>
      <c r="F4" s="16" t="s">
        <v>7</v>
      </c>
      <c r="G4" s="17" t="s">
        <v>9</v>
      </c>
      <c r="H4" s="18"/>
      <c r="I4" s="29" t="s">
        <v>10</v>
      </c>
      <c r="J4" s="29"/>
      <c r="K4" s="29" t="s">
        <v>11</v>
      </c>
      <c r="L4" s="29"/>
      <c r="M4" s="29" t="s">
        <v>12</v>
      </c>
      <c r="N4" s="29"/>
      <c r="O4" s="29" t="s">
        <v>13</v>
      </c>
      <c r="P4" s="29"/>
      <c r="Q4" s="29" t="s">
        <v>14</v>
      </c>
      <c r="R4" s="29"/>
      <c r="S4" s="34" t="s">
        <v>15</v>
      </c>
      <c r="T4" s="35" t="s">
        <v>16</v>
      </c>
      <c r="U4" s="36"/>
    </row>
    <row r="5" spans="1:21" s="3" customFormat="1" ht="31.5" customHeight="1">
      <c r="A5" s="19"/>
      <c r="B5" s="20"/>
      <c r="C5" s="21"/>
      <c r="D5" s="21"/>
      <c r="E5" s="21"/>
      <c r="F5" s="22"/>
      <c r="G5" s="23" t="s">
        <v>17</v>
      </c>
      <c r="H5" s="24" t="s">
        <v>18</v>
      </c>
      <c r="I5" s="23" t="s">
        <v>19</v>
      </c>
      <c r="J5" s="24" t="s">
        <v>18</v>
      </c>
      <c r="K5" s="23" t="s">
        <v>17</v>
      </c>
      <c r="L5" s="24" t="s">
        <v>18</v>
      </c>
      <c r="M5" s="23" t="s">
        <v>19</v>
      </c>
      <c r="N5" s="24" t="s">
        <v>18</v>
      </c>
      <c r="O5" s="23" t="s">
        <v>17</v>
      </c>
      <c r="P5" s="24" t="s">
        <v>18</v>
      </c>
      <c r="Q5" s="23" t="s">
        <v>17</v>
      </c>
      <c r="R5" s="24" t="s">
        <v>18</v>
      </c>
      <c r="S5" s="37"/>
      <c r="T5" s="38"/>
      <c r="U5" s="36"/>
    </row>
    <row r="6" spans="1:21" s="3" customFormat="1" ht="55.5" customHeight="1">
      <c r="A6" s="25">
        <v>1</v>
      </c>
      <c r="B6" s="26" t="s">
        <v>20</v>
      </c>
      <c r="C6" s="27" t="s">
        <v>21</v>
      </c>
      <c r="D6" s="27" t="s">
        <v>22</v>
      </c>
      <c r="E6" s="27" t="s">
        <v>21</v>
      </c>
      <c r="F6" s="27" t="s">
        <v>22</v>
      </c>
      <c r="G6" s="28">
        <f aca="true" t="shared" si="0" ref="G6:G8">H6*5</f>
        <v>147.20000000000002</v>
      </c>
      <c r="H6" s="28">
        <v>29.44</v>
      </c>
      <c r="I6" s="28">
        <f aca="true" t="shared" si="1" ref="I6:I8">J6*4</f>
        <v>220</v>
      </c>
      <c r="J6" s="24">
        <v>55</v>
      </c>
      <c r="K6" s="24">
        <f aca="true" t="shared" si="2" ref="K6:K8">L6*5</f>
        <v>30</v>
      </c>
      <c r="L6" s="24">
        <v>6</v>
      </c>
      <c r="M6" s="24">
        <f aca="true" t="shared" si="3" ref="M6:M8">N6*4</f>
        <v>16</v>
      </c>
      <c r="N6" s="24">
        <v>4</v>
      </c>
      <c r="O6" s="24">
        <f aca="true" t="shared" si="4" ref="O6:O8">P6*5</f>
        <v>0</v>
      </c>
      <c r="P6" s="24">
        <v>0</v>
      </c>
      <c r="Q6" s="24">
        <f>R6*5</f>
        <v>10</v>
      </c>
      <c r="R6" s="24">
        <v>2</v>
      </c>
      <c r="S6" s="37">
        <f aca="true" t="shared" si="5" ref="S6:S8">R6+P6+N6+L6+J6+H6</f>
        <v>96.44</v>
      </c>
      <c r="T6" s="27" t="s">
        <v>23</v>
      </c>
      <c r="U6" s="36"/>
    </row>
    <row r="7" spans="1:21" s="3" customFormat="1" ht="55.5" customHeight="1">
      <c r="A7" s="25">
        <v>2</v>
      </c>
      <c r="B7" s="26" t="s">
        <v>24</v>
      </c>
      <c r="C7" s="27" t="s">
        <v>25</v>
      </c>
      <c r="D7" s="27" t="s">
        <v>22</v>
      </c>
      <c r="E7" s="27" t="s">
        <v>25</v>
      </c>
      <c r="F7" s="27" t="s">
        <v>22</v>
      </c>
      <c r="G7" s="28">
        <f t="shared" si="0"/>
        <v>150</v>
      </c>
      <c r="H7" s="41">
        <v>30</v>
      </c>
      <c r="I7" s="28">
        <f t="shared" si="1"/>
        <v>220</v>
      </c>
      <c r="J7" s="42">
        <v>55</v>
      </c>
      <c r="K7" s="24">
        <f t="shared" si="2"/>
        <v>0</v>
      </c>
      <c r="L7" s="42">
        <v>0</v>
      </c>
      <c r="M7" s="24">
        <f t="shared" si="3"/>
        <v>16</v>
      </c>
      <c r="N7" s="24">
        <v>4</v>
      </c>
      <c r="O7" s="24">
        <f t="shared" si="4"/>
        <v>0</v>
      </c>
      <c r="P7" s="24">
        <v>0</v>
      </c>
      <c r="Q7" s="24">
        <f>2*4+1</f>
        <v>9</v>
      </c>
      <c r="R7" s="24">
        <f>9/5</f>
        <v>1.8</v>
      </c>
      <c r="S7" s="37">
        <f t="shared" si="5"/>
        <v>90.8</v>
      </c>
      <c r="T7" s="27"/>
      <c r="U7" s="36"/>
    </row>
    <row r="8" spans="1:21" s="3" customFormat="1" ht="55.5" customHeight="1">
      <c r="A8" s="25">
        <v>3</v>
      </c>
      <c r="B8" s="26" t="s">
        <v>26</v>
      </c>
      <c r="C8" s="27" t="s">
        <v>21</v>
      </c>
      <c r="D8" s="27" t="s">
        <v>22</v>
      </c>
      <c r="E8" s="27" t="s">
        <v>21</v>
      </c>
      <c r="F8" s="27" t="s">
        <v>22</v>
      </c>
      <c r="G8" s="28">
        <f t="shared" si="0"/>
        <v>146.15</v>
      </c>
      <c r="H8" s="28">
        <v>29.23</v>
      </c>
      <c r="I8" s="28">
        <f t="shared" si="1"/>
        <v>220</v>
      </c>
      <c r="J8" s="24">
        <v>55</v>
      </c>
      <c r="K8" s="24">
        <f t="shared" si="2"/>
        <v>0</v>
      </c>
      <c r="L8" s="24">
        <v>0</v>
      </c>
      <c r="M8" s="24">
        <f t="shared" si="3"/>
        <v>16</v>
      </c>
      <c r="N8" s="24">
        <v>4</v>
      </c>
      <c r="O8" s="24">
        <f t="shared" si="4"/>
        <v>0</v>
      </c>
      <c r="P8" s="24">
        <v>0</v>
      </c>
      <c r="Q8" s="24">
        <f>2*4+1</f>
        <v>9</v>
      </c>
      <c r="R8" s="24">
        <f>9/5</f>
        <v>1.8</v>
      </c>
      <c r="S8" s="37">
        <f t="shared" si="5"/>
        <v>90.03</v>
      </c>
      <c r="T8" s="27"/>
      <c r="U8" s="36"/>
    </row>
  </sheetData>
  <sheetProtection/>
  <mergeCells count="18">
    <mergeCell ref="A1:T1"/>
    <mergeCell ref="A2:T2"/>
    <mergeCell ref="A3:S3"/>
    <mergeCell ref="G4:H4"/>
    <mergeCell ref="I4:J4"/>
    <mergeCell ref="K4:L4"/>
    <mergeCell ref="M4:N4"/>
    <mergeCell ref="O4:P4"/>
    <mergeCell ref="Q4:R4"/>
    <mergeCell ref="A4:A5"/>
    <mergeCell ref="B4:B5"/>
    <mergeCell ref="C4:C5"/>
    <mergeCell ref="D4:D5"/>
    <mergeCell ref="E4:E5"/>
    <mergeCell ref="F4:F5"/>
    <mergeCell ref="S4:S5"/>
    <mergeCell ref="T4:T5"/>
    <mergeCell ref="T6:T8"/>
  </mergeCells>
  <dataValidations count="2">
    <dataValidation errorStyle="warning" type="custom" allowBlank="1" showErrorMessage="1" errorTitle="拒绝重复输入" error="当前输入的内容，与本区域的其他单元格内容重复。" sqref="H6 H7 H8 G6:G8 I6:I8">
      <formula1>COUNTIF($F$7:$F$9,H6)&lt;2</formula1>
    </dataValidation>
    <dataValidation errorStyle="warning" type="custom" allowBlank="1" showErrorMessage="1" errorTitle="拒绝重复输入" error="当前输入的内容，与本区域的其他单元格内容重复。" sqref="B6 B7 B8">
      <formula1>COUNTIF($C$7:$C$12,B6)&lt;2</formula1>
    </dataValidation>
  </dataValidations>
  <printOptions horizontalCentered="1"/>
  <pageMargins left="0" right="0" top="0.5902777777777778" bottom="0" header="0.5118055555555555" footer="0.511805555555555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"/>
  <sheetViews>
    <sheetView view="pageBreakPreview" zoomScale="80" zoomScaleNormal="80" zoomScaleSheetLayoutView="80" workbookViewId="0" topLeftCell="A1">
      <selection activeCell="M17" sqref="M17"/>
    </sheetView>
  </sheetViews>
  <sheetFormatPr defaultColWidth="9.00390625" defaultRowHeight="14.25"/>
  <cols>
    <col min="1" max="1" width="5.00390625" style="0" customWidth="1"/>
    <col min="2" max="2" width="13.00390625" style="0" customWidth="1"/>
    <col min="3" max="6" width="5.875" style="4" customWidth="1"/>
    <col min="7" max="18" width="7.50390625" style="4" customWidth="1"/>
    <col min="19" max="19" width="7.625" style="5" customWidth="1"/>
    <col min="20" max="20" width="25.50390625" style="0" customWidth="1"/>
  </cols>
  <sheetData>
    <row r="1" spans="1:21" s="1" customFormat="1" ht="33.75" customHeight="1">
      <c r="A1" s="6" t="s">
        <v>27</v>
      </c>
      <c r="B1" s="7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30"/>
      <c r="T1" s="7"/>
      <c r="U1" s="31"/>
    </row>
    <row r="2" spans="1:20" s="2" customFormat="1" ht="22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s="1" customFormat="1" ht="22.5" customHeight="1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32"/>
      <c r="T3" s="33" t="s">
        <v>3</v>
      </c>
    </row>
    <row r="4" spans="1:21" s="3" customFormat="1" ht="61.5" customHeight="1">
      <c r="A4" s="13" t="s">
        <v>4</v>
      </c>
      <c r="B4" s="14" t="s">
        <v>5</v>
      </c>
      <c r="C4" s="15" t="s">
        <v>6</v>
      </c>
      <c r="D4" s="15" t="s">
        <v>7</v>
      </c>
      <c r="E4" s="15" t="s">
        <v>8</v>
      </c>
      <c r="F4" s="16" t="s">
        <v>7</v>
      </c>
      <c r="G4" s="17" t="s">
        <v>9</v>
      </c>
      <c r="H4" s="18"/>
      <c r="I4" s="29" t="s">
        <v>10</v>
      </c>
      <c r="J4" s="29"/>
      <c r="K4" s="29" t="s">
        <v>11</v>
      </c>
      <c r="L4" s="29"/>
      <c r="M4" s="29" t="s">
        <v>12</v>
      </c>
      <c r="N4" s="29"/>
      <c r="O4" s="29" t="s">
        <v>13</v>
      </c>
      <c r="P4" s="29"/>
      <c r="Q4" s="29" t="s">
        <v>14</v>
      </c>
      <c r="R4" s="29"/>
      <c r="S4" s="34" t="s">
        <v>15</v>
      </c>
      <c r="T4" s="35" t="s">
        <v>16</v>
      </c>
      <c r="U4" s="36"/>
    </row>
    <row r="5" spans="1:21" s="3" customFormat="1" ht="31.5" customHeight="1">
      <c r="A5" s="19"/>
      <c r="B5" s="20"/>
      <c r="C5" s="21"/>
      <c r="D5" s="21"/>
      <c r="E5" s="21"/>
      <c r="F5" s="22"/>
      <c r="G5" s="23" t="s">
        <v>17</v>
      </c>
      <c r="H5" s="24" t="s">
        <v>18</v>
      </c>
      <c r="I5" s="23" t="s">
        <v>19</v>
      </c>
      <c r="J5" s="24" t="s">
        <v>18</v>
      </c>
      <c r="K5" s="23" t="s">
        <v>17</v>
      </c>
      <c r="L5" s="24" t="s">
        <v>18</v>
      </c>
      <c r="M5" s="23" t="s">
        <v>19</v>
      </c>
      <c r="N5" s="24" t="s">
        <v>18</v>
      </c>
      <c r="O5" s="23" t="s">
        <v>17</v>
      </c>
      <c r="P5" s="24" t="s">
        <v>18</v>
      </c>
      <c r="Q5" s="23" t="s">
        <v>17</v>
      </c>
      <c r="R5" s="24" t="s">
        <v>18</v>
      </c>
      <c r="S5" s="37"/>
      <c r="T5" s="38"/>
      <c r="U5" s="36"/>
    </row>
    <row r="6" spans="1:21" s="3" customFormat="1" ht="55.5" customHeight="1">
      <c r="A6" s="25">
        <v>1</v>
      </c>
      <c r="B6" s="26" t="s">
        <v>28</v>
      </c>
      <c r="C6" s="27" t="s">
        <v>21</v>
      </c>
      <c r="D6" s="27" t="s">
        <v>22</v>
      </c>
      <c r="E6" s="27" t="s">
        <v>21</v>
      </c>
      <c r="F6" s="27" t="s">
        <v>22</v>
      </c>
      <c r="G6" s="28">
        <f aca="true" t="shared" si="0" ref="G6:G8">H6*5</f>
        <v>150</v>
      </c>
      <c r="H6" s="28">
        <v>30</v>
      </c>
      <c r="I6" s="28">
        <f aca="true" t="shared" si="1" ref="I6:I8">J6*4</f>
        <v>220</v>
      </c>
      <c r="J6" s="24">
        <v>55</v>
      </c>
      <c r="K6" s="28">
        <f aca="true" t="shared" si="2" ref="K6:K8">L6*5</f>
        <v>0</v>
      </c>
      <c r="L6" s="24">
        <v>0</v>
      </c>
      <c r="M6" s="28">
        <v>16</v>
      </c>
      <c r="N6" s="24">
        <f aca="true" t="shared" si="3" ref="N6:N8">M6/4</f>
        <v>4</v>
      </c>
      <c r="O6" s="28">
        <f aca="true" t="shared" si="4" ref="O6:O8">P6*5</f>
        <v>0</v>
      </c>
      <c r="P6" s="24">
        <v>0</v>
      </c>
      <c r="Q6" s="28">
        <v>10</v>
      </c>
      <c r="R6" s="24">
        <f aca="true" t="shared" si="5" ref="R6:R8">Q6/5</f>
        <v>2</v>
      </c>
      <c r="S6" s="39">
        <f aca="true" t="shared" si="6" ref="S6:S8">R6+P6+N6+L6+J6+H6</f>
        <v>91</v>
      </c>
      <c r="T6" s="27" t="s">
        <v>29</v>
      </c>
      <c r="U6" s="36"/>
    </row>
    <row r="7" spans="1:21" s="3" customFormat="1" ht="55.5" customHeight="1">
      <c r="A7" s="25">
        <v>2</v>
      </c>
      <c r="B7" s="26" t="s">
        <v>30</v>
      </c>
      <c r="C7" s="27" t="s">
        <v>25</v>
      </c>
      <c r="D7" s="27" t="s">
        <v>22</v>
      </c>
      <c r="E7" s="27" t="s">
        <v>25</v>
      </c>
      <c r="F7" s="27" t="s">
        <v>22</v>
      </c>
      <c r="G7" s="28">
        <f t="shared" si="0"/>
        <v>149.5</v>
      </c>
      <c r="H7" s="28">
        <v>29.9</v>
      </c>
      <c r="I7" s="28">
        <f t="shared" si="1"/>
        <v>220</v>
      </c>
      <c r="J7" s="24">
        <v>55</v>
      </c>
      <c r="K7" s="28">
        <f t="shared" si="2"/>
        <v>0</v>
      </c>
      <c r="L7" s="24">
        <v>0</v>
      </c>
      <c r="M7" s="28">
        <f>1.6+1.6+3.2+3.2</f>
        <v>9.600000000000001</v>
      </c>
      <c r="N7" s="24">
        <f t="shared" si="3"/>
        <v>2.4000000000000004</v>
      </c>
      <c r="O7" s="28">
        <f t="shared" si="4"/>
        <v>0</v>
      </c>
      <c r="P7" s="24">
        <v>0</v>
      </c>
      <c r="Q7" s="28">
        <v>9</v>
      </c>
      <c r="R7" s="24">
        <f t="shared" si="5"/>
        <v>1.8</v>
      </c>
      <c r="S7" s="40">
        <f t="shared" si="6"/>
        <v>89.1</v>
      </c>
      <c r="T7" s="27"/>
      <c r="U7" s="36"/>
    </row>
    <row r="8" spans="1:21" s="3" customFormat="1" ht="55.5" customHeight="1">
      <c r="A8" s="25">
        <v>3</v>
      </c>
      <c r="B8" s="26" t="s">
        <v>31</v>
      </c>
      <c r="C8" s="27" t="s">
        <v>21</v>
      </c>
      <c r="D8" s="27" t="s">
        <v>22</v>
      </c>
      <c r="E8" s="27" t="s">
        <v>21</v>
      </c>
      <c r="F8" s="27" t="s">
        <v>22</v>
      </c>
      <c r="G8" s="28">
        <f t="shared" si="0"/>
        <v>149.25</v>
      </c>
      <c r="H8" s="28">
        <v>29.85</v>
      </c>
      <c r="I8" s="28">
        <f t="shared" si="1"/>
        <v>220</v>
      </c>
      <c r="J8" s="24">
        <v>55</v>
      </c>
      <c r="K8" s="28">
        <f t="shared" si="2"/>
        <v>0</v>
      </c>
      <c r="L8" s="24">
        <v>0</v>
      </c>
      <c r="M8" s="24">
        <f>1.6+1.6+3.2+2.4</f>
        <v>8.8</v>
      </c>
      <c r="N8" s="24">
        <f t="shared" si="3"/>
        <v>2.2</v>
      </c>
      <c r="O8" s="28">
        <f t="shared" si="4"/>
        <v>0</v>
      </c>
      <c r="P8" s="24">
        <v>0</v>
      </c>
      <c r="Q8" s="28">
        <v>9</v>
      </c>
      <c r="R8" s="24">
        <f t="shared" si="5"/>
        <v>1.8</v>
      </c>
      <c r="S8" s="37">
        <f t="shared" si="6"/>
        <v>88.85</v>
      </c>
      <c r="T8" s="27"/>
      <c r="U8" s="36"/>
    </row>
    <row r="9" ht="14.25"/>
  </sheetData>
  <sheetProtection/>
  <mergeCells count="18">
    <mergeCell ref="A1:T1"/>
    <mergeCell ref="A2:T2"/>
    <mergeCell ref="A3:S3"/>
    <mergeCell ref="G4:H4"/>
    <mergeCell ref="I4:J4"/>
    <mergeCell ref="K4:L4"/>
    <mergeCell ref="M4:N4"/>
    <mergeCell ref="O4:P4"/>
    <mergeCell ref="Q4:R4"/>
    <mergeCell ref="A4:A5"/>
    <mergeCell ref="B4:B5"/>
    <mergeCell ref="C4:C5"/>
    <mergeCell ref="D4:D5"/>
    <mergeCell ref="E4:E5"/>
    <mergeCell ref="F4:F5"/>
    <mergeCell ref="S4:S5"/>
    <mergeCell ref="T4:T5"/>
    <mergeCell ref="T6:T8"/>
  </mergeCells>
  <dataValidations count="2">
    <dataValidation errorStyle="warning" type="custom" allowBlank="1" showErrorMessage="1" errorTitle="拒绝重复输入" error="当前输入的内容，与本区域的其他单元格内容重复。" sqref="M6 M8 G6:G8 H6:H8 I6:I8 K6:K8 O6:O8 Q6:Q8">
      <formula1>COUNTIF($F$7:$F$9,M6)&lt;2</formula1>
    </dataValidation>
    <dataValidation errorStyle="warning" type="custom" allowBlank="1" showErrorMessage="1" errorTitle="拒绝重复输入" error="当前输入的内容，与本区域的其他单元格内容重复。" sqref="B6 B7 B8">
      <formula1>COUNTIF($C$7:$C$12,B6)&lt;2</formula1>
    </dataValidation>
  </dataValidations>
  <printOptions horizontalCentered="1"/>
  <pageMargins left="0" right="0" top="0.5902777777777778" bottom="0" header="0.5118055555555555" footer="0.511805555555555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2016-12-12T07:34:19Z</dcterms:created>
  <dcterms:modified xsi:type="dcterms:W3CDTF">2021-06-30T09:32:52Z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167BA9F7768F4966AE31A87D95D61645</vt:lpwstr>
  </property>
</Properties>
</file>