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8" activeTab="13"/>
  </bookViews>
  <sheets>
    <sheet name="公开招标（包件2） " sheetId="1" r:id="rId1"/>
    <sheet name="公开招标（包件3）  " sheetId="2" r:id="rId2"/>
    <sheet name="公开招标（包件4）" sheetId="3" r:id="rId3"/>
    <sheet name="公开招标（包件5） " sheetId="4" r:id="rId4"/>
    <sheet name="公开招标（包件6） " sheetId="5" r:id="rId5"/>
    <sheet name="公开招标（包件7） " sheetId="6" r:id="rId6"/>
    <sheet name="公开招标（包件8） " sheetId="7" r:id="rId7"/>
    <sheet name="公开招标（包件9）" sheetId="8" r:id="rId8"/>
    <sheet name="公开招标（包件10） " sheetId="9" r:id="rId9"/>
    <sheet name="公开招标（包件11） " sheetId="10" r:id="rId10"/>
    <sheet name="公开招标（包件12）  " sheetId="11" r:id="rId11"/>
    <sheet name="公开招标（包件13） " sheetId="12" r:id="rId12"/>
    <sheet name="公开招标（包件14） " sheetId="13" r:id="rId13"/>
    <sheet name="公开招标（包件15） " sheetId="14" r:id="rId14"/>
  </sheets>
  <definedNames/>
  <calcPr fullCalcOnLoad="1"/>
</workbook>
</file>

<file path=xl/sharedStrings.xml><?xml version="1.0" encoding="utf-8"?>
<sst xmlns="http://schemas.openxmlformats.org/spreadsheetml/2006/main" count="1165" uniqueCount="126">
  <si>
    <t>公开招标评审情况表</t>
  </si>
  <si>
    <t>项目名称</t>
  </si>
  <si>
    <t>成都市温江区综合行政执法局城市公共绿地养护管理服务采购项目</t>
  </si>
  <si>
    <t>项目编号：510115202100173</t>
  </si>
  <si>
    <t>评审
日期</t>
  </si>
  <si>
    <t>序号</t>
  </si>
  <si>
    <t>供应商名称</t>
  </si>
  <si>
    <t>资格性审查情况</t>
  </si>
  <si>
    <t>符合性审查情况</t>
  </si>
  <si>
    <t>分项汇总得分情况</t>
  </si>
  <si>
    <t>是否通过资格性审查</t>
  </si>
  <si>
    <t>未通过原因</t>
  </si>
  <si>
    <t>是否通过符合性审查</t>
  </si>
  <si>
    <t>报价10分</t>
  </si>
  <si>
    <t>综合管护实施方案60分</t>
  </si>
  <si>
    <t>履约能力3分</t>
  </si>
  <si>
    <t>项目人员技术实力15分</t>
  </si>
  <si>
    <t>机具12分</t>
  </si>
  <si>
    <t>总分</t>
  </si>
  <si>
    <t>平均分</t>
  </si>
  <si>
    <t>中标排序</t>
  </si>
  <si>
    <t>备注（是否符合中小企业）</t>
  </si>
  <si>
    <t>需求分析
6 分</t>
  </si>
  <si>
    <t>设施管护方案12分</t>
  </si>
  <si>
    <t>苗木管护方案18分</t>
  </si>
  <si>
    <t>巡查方案
6分</t>
  </si>
  <si>
    <t>质量保障方案6分</t>
  </si>
  <si>
    <t>环保作业方案6分</t>
  </si>
  <si>
    <t>安全保障方案6 分</t>
  </si>
  <si>
    <t>包件2</t>
  </si>
  <si>
    <t>川垣建设工程有限公司</t>
  </si>
  <si>
    <t>是</t>
  </si>
  <si>
    <t>/</t>
  </si>
  <si>
    <t>符合</t>
  </si>
  <si>
    <t>四川雅艺园建设工程有限公司</t>
  </si>
  <si>
    <t>四川玉松园林工程有限公司</t>
  </si>
  <si>
    <t>成都六合绿化工程有限公司</t>
  </si>
  <si>
    <t>否</t>
  </si>
  <si>
    <t>二级养护单价报价超限价</t>
  </si>
  <si>
    <t>成都中川雅鑫园林绿化工程有限责任公司</t>
  </si>
  <si>
    <t>推荐中标候选供应商</t>
  </si>
  <si>
    <t>中标候选供应商顺序</t>
  </si>
  <si>
    <t>投标供应商名称</t>
  </si>
  <si>
    <t>投标报价（元/年）</t>
  </si>
  <si>
    <t>第一中标候选供应商</t>
  </si>
  <si>
    <t>第二中标候选供应商</t>
  </si>
  <si>
    <t>第三中标候选供应商</t>
  </si>
  <si>
    <t>包件3</t>
  </si>
  <si>
    <t>成都环美园林生态股份有限公司</t>
  </si>
  <si>
    <t>川恒建设工程有限公司</t>
  </si>
  <si>
    <t>成都长城金山绿化工程有限公司</t>
  </si>
  <si>
    <t>四川知晓园林工程有限公司</t>
  </si>
  <si>
    <t>四川秀山景建设工程有限公司</t>
  </si>
  <si>
    <t>四川新地环境艺术工程有限公司</t>
  </si>
  <si>
    <t>包件4</t>
  </si>
  <si>
    <t>四川栾桦园林工程有限公司</t>
  </si>
  <si>
    <t>成都华西园林绿化建设工程有限公司</t>
  </si>
  <si>
    <t>四川可奇景观工程有限公司</t>
  </si>
  <si>
    <t>格律诗建设有限公司</t>
  </si>
  <si>
    <t>未提供健全的财务会计制度的证明材料</t>
  </si>
  <si>
    <t>四川琪森园林绿化工程有限公司</t>
  </si>
  <si>
    <t>包件5</t>
  </si>
  <si>
    <t>四川希蒙瑞恩建设工程有限公司</t>
  </si>
  <si>
    <t>四川名门园林有限公司</t>
  </si>
  <si>
    <t>四川宏成园林新技术有限责任公司</t>
  </si>
  <si>
    <t>四川皓森园林工程有限公司</t>
  </si>
  <si>
    <t>包件6</t>
  </si>
  <si>
    <t>成都市祥和花卉园林工程有限责任公司</t>
  </si>
  <si>
    <t>四川从容建设工程有限责任公司</t>
  </si>
  <si>
    <t>成都三邑园艺绿化工程有限责任公司</t>
  </si>
  <si>
    <t>四川天衡建设工程有限公司</t>
  </si>
  <si>
    <t>四川了凡景观建筑有限公司</t>
  </si>
  <si>
    <t xml:space="preserve"> </t>
  </si>
  <si>
    <t>包件1</t>
  </si>
  <si>
    <t>包件7</t>
  </si>
  <si>
    <t>成都邦哲生态农业科技有限公司</t>
  </si>
  <si>
    <t>四川彩乐建设工程有限公司</t>
  </si>
  <si>
    <t>国欣生态建设集团有限公司</t>
  </si>
  <si>
    <t>都江堰市天成园林工程有限责任公司</t>
  </si>
  <si>
    <t>四川欣美景园林工程有限公司</t>
  </si>
  <si>
    <t>法定代表人身份证未加盖电子印章</t>
  </si>
  <si>
    <t>四川垚柯建设工程有限公司</t>
  </si>
  <si>
    <t>包件8</t>
  </si>
  <si>
    <t>四川省图腾建设工程有限公司</t>
  </si>
  <si>
    <t>四川可中建设工程有限公司</t>
  </si>
  <si>
    <t>成都万欣绿化有限公司</t>
  </si>
  <si>
    <t>包件9</t>
  </si>
  <si>
    <t xml:space="preserve"> 四川省天成生态园林有限公司</t>
  </si>
  <si>
    <t>成都百草苑生态景观工程有限公司</t>
  </si>
  <si>
    <t>四川省明天生态建设工程有限公司</t>
  </si>
  <si>
    <t>四川怡森园林绿化工程有限公司</t>
  </si>
  <si>
    <t>包件10</t>
  </si>
  <si>
    <t>四川希腾建设集团有限公司</t>
  </si>
  <si>
    <t>四川省泰坤建筑工程有限公司</t>
  </si>
  <si>
    <t>四川锦蓉达建设工程有限公司</t>
  </si>
  <si>
    <t>四川欧陆飞驰建筑工程有限公司</t>
  </si>
  <si>
    <t>包件11</t>
  </si>
  <si>
    <t>四川前程锦建设工程有限公司</t>
  </si>
  <si>
    <t>成都恒启园林绿化工程有限公司</t>
  </si>
  <si>
    <t>成都盛景花语园林工程有限公司</t>
  </si>
  <si>
    <t>包件12</t>
  </si>
  <si>
    <t>四川桂溪绿化工程有限公司</t>
  </si>
  <si>
    <t>四川中卉园林工程有限公司</t>
  </si>
  <si>
    <t>四川兴立园林环境工程有限公司</t>
  </si>
  <si>
    <t>四川中艺盛嘉景观园林有限公司</t>
  </si>
  <si>
    <t>四川省花庭景观工程有限公司</t>
  </si>
  <si>
    <t>四川欣美景园林工程有限公司,</t>
  </si>
  <si>
    <t>包件13</t>
  </si>
  <si>
    <t>四川美森园林绿化有限责任公司</t>
  </si>
  <si>
    <t>四川美景点和风景园林有限公司</t>
  </si>
  <si>
    <t>成都沉潜园林有限公司</t>
  </si>
  <si>
    <t>四川航空工业大汉生态建设有限公司</t>
  </si>
  <si>
    <t>四川省花茅建设工程有限公司</t>
  </si>
  <si>
    <t>包件14</t>
  </si>
  <si>
    <t>四川美森园林绿化工程有限责任公司</t>
  </si>
  <si>
    <t>成都枫景园林有限公司</t>
  </si>
  <si>
    <t>山东阳光园林建设有限公司</t>
  </si>
  <si>
    <t>成都华英园林工程有限公司</t>
  </si>
  <si>
    <t>四川品森景观工程有限公司</t>
  </si>
  <si>
    <t>四川大华生态园林工程有限公司</t>
  </si>
  <si>
    <t>综合管护实施方案57分</t>
  </si>
  <si>
    <t>履约能力6分</t>
  </si>
  <si>
    <t>技术
方案
15分</t>
  </si>
  <si>
    <t>包件15</t>
  </si>
  <si>
    <t>四川匹克生态景观工程有限公司</t>
  </si>
  <si>
    <t>成都绿道景观园林绿化工程有限公司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</si>
</sst>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4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0"/>
    </font>
    <font>
      <b/>
      <sz val="10"/>
      <name val="楷体_GB2312"/>
      <family val="0"/>
    </font>
    <font>
      <b/>
      <sz val="10"/>
      <name val="仿宋"/>
      <family val="3"/>
    </font>
    <font>
      <sz val="10"/>
      <name val="仿宋"/>
      <family val="3"/>
    </font>
    <font>
      <sz val="10"/>
      <name val="宋体"/>
      <family val="0"/>
    </font>
    <font>
      <sz val="10"/>
      <name val="楷体_GB2312"/>
      <family val="0"/>
    </font>
    <font>
      <b/>
      <sz val="16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>
      <alignment vertical="center"/>
      <protection/>
    </xf>
    <xf numFmtId="0" fontId="10" fillId="4" borderId="0" applyNumberFormat="0" applyBorder="0" applyAlignment="0" applyProtection="0"/>
    <xf numFmtId="0" fontId="18" fillId="5" borderId="0" applyNumberFormat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32" fillId="0" borderId="0">
      <alignment vertical="center"/>
      <protection/>
    </xf>
    <xf numFmtId="0" fontId="14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4" fillId="7" borderId="0" applyNumberFormat="0" applyBorder="0" applyAlignment="0" applyProtection="0"/>
    <xf numFmtId="0" fontId="19" fillId="0" borderId="4" applyNumberFormat="0" applyFill="0" applyAlignment="0" applyProtection="0"/>
    <xf numFmtId="0" fontId="14" fillId="8" borderId="0" applyNumberFormat="0" applyBorder="0" applyAlignment="0" applyProtection="0"/>
    <xf numFmtId="0" fontId="26" fillId="4" borderId="5" applyNumberFormat="0" applyAlignment="0" applyProtection="0"/>
    <xf numFmtId="0" fontId="27" fillId="4" borderId="1" applyNumberFormat="0" applyAlignment="0" applyProtection="0"/>
    <xf numFmtId="0" fontId="28" fillId="9" borderId="6" applyNumberFormat="0" applyAlignment="0" applyProtection="0"/>
    <xf numFmtId="0" fontId="10" fillId="10" borderId="0" applyNumberFormat="0" applyBorder="0" applyAlignment="0" applyProtection="0"/>
    <xf numFmtId="0" fontId="32" fillId="0" borderId="0">
      <alignment vertical="center"/>
      <protection/>
    </xf>
    <xf numFmtId="0" fontId="14" fillId="11" borderId="0" applyNumberFormat="0" applyBorder="0" applyAlignment="0" applyProtection="0"/>
    <xf numFmtId="0" fontId="30" fillId="0" borderId="7" applyNumberFormat="0" applyFill="0" applyAlignment="0" applyProtection="0"/>
    <xf numFmtId="0" fontId="16" fillId="0" borderId="8" applyNumberFormat="0" applyFill="0" applyAlignment="0" applyProtection="0"/>
    <xf numFmtId="0" fontId="31" fillId="10" borderId="0" applyNumberFormat="0" applyBorder="0" applyAlignment="0" applyProtection="0"/>
    <xf numFmtId="0" fontId="0" fillId="0" borderId="0">
      <alignment vertical="center"/>
      <protection/>
    </xf>
    <xf numFmtId="0" fontId="29" fillId="8" borderId="0" applyNumberFormat="0" applyBorder="0" applyAlignment="0" applyProtection="0"/>
    <xf numFmtId="0" fontId="10" fillId="12" borderId="0" applyNumberFormat="0" applyBorder="0" applyAlignment="0" applyProtection="0"/>
    <xf numFmtId="0" fontId="32" fillId="0" borderId="0">
      <alignment vertical="center"/>
      <protection/>
    </xf>
    <xf numFmtId="0" fontId="14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4" fillId="16" borderId="0" applyNumberFormat="0" applyBorder="0" applyAlignment="0" applyProtection="0"/>
    <xf numFmtId="0" fontId="32" fillId="0" borderId="0">
      <alignment vertical="center"/>
      <protection/>
    </xf>
    <xf numFmtId="0" fontId="10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0" fillId="8" borderId="0" applyNumberFormat="0" applyBorder="0" applyAlignment="0" applyProtection="0"/>
    <xf numFmtId="0" fontId="32" fillId="0" borderId="0">
      <alignment vertical="center"/>
      <protection/>
    </xf>
    <xf numFmtId="0" fontId="14" fillId="17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</cellStyleXfs>
  <cellXfs count="8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31" fontId="9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vertical="center"/>
    </xf>
    <xf numFmtId="4" fontId="6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33" fillId="0" borderId="9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31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/>
    </xf>
    <xf numFmtId="177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31" fontId="9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6" fillId="0" borderId="9" xfId="0" applyNumberFormat="1" applyFont="1" applyBorder="1" applyAlignment="1">
      <alignment horizontal="center" vertical="center" wrapText="1"/>
    </xf>
    <xf numFmtId="176" fontId="6" fillId="18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18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88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常规 13 2" xfId="20"/>
    <cellStyle name="Comma [0]" xfId="21"/>
    <cellStyle name="Comma" xfId="22"/>
    <cellStyle name="常规 7 3" xfId="23"/>
    <cellStyle name="40% - 强调文字颜色 3" xfId="24"/>
    <cellStyle name="差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常规 1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常规 8 3" xfId="48"/>
    <cellStyle name="强调文字颜色 2" xfId="49"/>
    <cellStyle name="链接单元格" xfId="50"/>
    <cellStyle name="汇总" xfId="51"/>
    <cellStyle name="好" xfId="52"/>
    <cellStyle name="常规 16" xfId="53"/>
    <cellStyle name="适中" xfId="54"/>
    <cellStyle name="20% - 强调文字颜色 5" xfId="55"/>
    <cellStyle name="常规 8 2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10" xfId="71"/>
    <cellStyle name="常规 2 3" xfId="72"/>
    <cellStyle name="40% - 强调文字颜色 6" xfId="73"/>
    <cellStyle name="常规 10 2" xfId="74"/>
    <cellStyle name="60% - 强调文字颜色 6" xfId="75"/>
    <cellStyle name="常规 11" xfId="76"/>
    <cellStyle name="常规 2 4" xfId="77"/>
    <cellStyle name="常规 12 2" xfId="78"/>
    <cellStyle name="常规 2" xfId="79"/>
    <cellStyle name="常规 12 3" xfId="80"/>
    <cellStyle name="常规 13" xfId="81"/>
    <cellStyle name="常规 14" xfId="82"/>
    <cellStyle name="常规 17" xfId="83"/>
    <cellStyle name="常规 2 5" xfId="84"/>
    <cellStyle name="常规 2 6" xfId="85"/>
    <cellStyle name="常规 2 7" xfId="86"/>
    <cellStyle name="常规 2 8" xfId="87"/>
    <cellStyle name="常规 3" xfId="88"/>
    <cellStyle name="常规 3 2" xfId="89"/>
    <cellStyle name="常规 3 3" xfId="90"/>
    <cellStyle name="常规 4" xfId="91"/>
    <cellStyle name="常规 4 2" xfId="92"/>
    <cellStyle name="常规 4 3" xfId="93"/>
    <cellStyle name="常规 5" xfId="94"/>
    <cellStyle name="常规 5 3" xfId="95"/>
    <cellStyle name="常规 6 2" xfId="96"/>
    <cellStyle name="常规 6 3" xfId="97"/>
    <cellStyle name="常规 7" xfId="98"/>
    <cellStyle name="常规 7 2" xfId="99"/>
    <cellStyle name="常规 8" xfId="100"/>
    <cellStyle name="常规 9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zoomScaleSheetLayoutView="100" workbookViewId="0" topLeftCell="A1">
      <selection activeCell="I12" sqref="I12:W13"/>
    </sheetView>
  </sheetViews>
  <sheetFormatPr defaultColWidth="9.00390625" defaultRowHeight="21" customHeight="1"/>
  <cols>
    <col min="1" max="1" width="5.75390625" style="0" customWidth="1"/>
    <col min="2" max="2" width="4.625" style="6" customWidth="1"/>
    <col min="3" max="3" width="32.00390625" style="7" customWidth="1"/>
    <col min="4" max="4" width="6.625" style="7" customWidth="1"/>
    <col min="5" max="5" width="13.125" style="7" customWidth="1"/>
    <col min="6" max="6" width="6.625" style="7" customWidth="1"/>
    <col min="7" max="7" width="5.25390625" style="7" customWidth="1"/>
    <col min="8" max="9" width="6.875" style="7" customWidth="1"/>
    <col min="10" max="19" width="7.25390625" style="7" customWidth="1"/>
    <col min="20" max="21" width="10.375" style="8" customWidth="1"/>
    <col min="22" max="22" width="8.625" style="8" customWidth="1"/>
    <col min="23" max="23" width="13.00390625" style="8" customWidth="1"/>
    <col min="24" max="255" width="9.00390625" style="9" customWidth="1"/>
  </cols>
  <sheetData>
    <row r="1" spans="1:23" s="1" customFormat="1" ht="21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s="1" customFormat="1" ht="36" customHeight="1">
      <c r="A2" s="11" t="s">
        <v>1</v>
      </c>
      <c r="B2" s="11"/>
      <c r="C2" s="12" t="s">
        <v>2</v>
      </c>
      <c r="D2" s="13" t="s">
        <v>3</v>
      </c>
      <c r="E2" s="13"/>
      <c r="F2" s="13"/>
      <c r="G2" s="13"/>
      <c r="H2" s="12" t="s">
        <v>4</v>
      </c>
      <c r="I2" s="19">
        <v>44488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s="1" customFormat="1" ht="27" customHeight="1">
      <c r="A3" s="13" t="s">
        <v>5</v>
      </c>
      <c r="B3" s="13"/>
      <c r="C3" s="13" t="s">
        <v>6</v>
      </c>
      <c r="D3" s="12" t="s">
        <v>7</v>
      </c>
      <c r="E3" s="12"/>
      <c r="F3" s="12" t="s">
        <v>8</v>
      </c>
      <c r="G3" s="12"/>
      <c r="H3" s="12"/>
      <c r="I3" s="13" t="s">
        <v>9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s="2" customFormat="1" ht="27" customHeight="1">
      <c r="A4" s="13"/>
      <c r="B4" s="13"/>
      <c r="C4" s="13"/>
      <c r="D4" s="13" t="s">
        <v>10</v>
      </c>
      <c r="E4" s="13" t="s">
        <v>11</v>
      </c>
      <c r="F4" s="13" t="s">
        <v>12</v>
      </c>
      <c r="G4" s="13" t="s">
        <v>11</v>
      </c>
      <c r="H4" s="13"/>
      <c r="I4" s="13" t="s">
        <v>13</v>
      </c>
      <c r="J4" s="13" t="s">
        <v>14</v>
      </c>
      <c r="K4" s="13"/>
      <c r="L4" s="13"/>
      <c r="M4" s="13"/>
      <c r="N4" s="13"/>
      <c r="O4" s="13"/>
      <c r="P4" s="13"/>
      <c r="Q4" s="13" t="s">
        <v>15</v>
      </c>
      <c r="R4" s="13" t="s">
        <v>16</v>
      </c>
      <c r="S4" s="13" t="s">
        <v>17</v>
      </c>
      <c r="T4" s="22" t="s">
        <v>18</v>
      </c>
      <c r="U4" s="22" t="s">
        <v>19</v>
      </c>
      <c r="V4" s="23" t="s">
        <v>20</v>
      </c>
      <c r="W4" s="23" t="s">
        <v>21</v>
      </c>
    </row>
    <row r="5" spans="1:23" s="2" customFormat="1" ht="48" customHeight="1">
      <c r="A5" s="13"/>
      <c r="B5" s="13"/>
      <c r="C5" s="13"/>
      <c r="D5" s="13"/>
      <c r="E5" s="13"/>
      <c r="F5" s="13"/>
      <c r="G5" s="13"/>
      <c r="H5" s="13"/>
      <c r="I5" s="13"/>
      <c r="J5" s="13" t="s">
        <v>22</v>
      </c>
      <c r="K5" s="13" t="s">
        <v>23</v>
      </c>
      <c r="L5" s="13" t="s">
        <v>24</v>
      </c>
      <c r="M5" s="13" t="s">
        <v>25</v>
      </c>
      <c r="N5" s="13" t="s">
        <v>26</v>
      </c>
      <c r="O5" s="13" t="s">
        <v>27</v>
      </c>
      <c r="P5" s="13" t="s">
        <v>28</v>
      </c>
      <c r="Q5" s="13"/>
      <c r="R5" s="13"/>
      <c r="S5" s="24"/>
      <c r="T5" s="22"/>
      <c r="U5" s="22"/>
      <c r="V5" s="23"/>
      <c r="W5" s="23"/>
    </row>
    <row r="6" spans="1:255" s="3" customFormat="1" ht="34.5" customHeight="1">
      <c r="A6" s="13" t="s">
        <v>29</v>
      </c>
      <c r="B6" s="13">
        <v>1</v>
      </c>
      <c r="C6" s="14" t="s">
        <v>30</v>
      </c>
      <c r="D6" s="15" t="s">
        <v>31</v>
      </c>
      <c r="E6" s="15" t="s">
        <v>32</v>
      </c>
      <c r="F6" s="16" t="s">
        <v>31</v>
      </c>
      <c r="G6" s="16" t="s">
        <v>32</v>
      </c>
      <c r="H6" s="16"/>
      <c r="I6" s="16">
        <v>65.59</v>
      </c>
      <c r="J6" s="25">
        <v>39</v>
      </c>
      <c r="K6" s="25">
        <v>79.5</v>
      </c>
      <c r="L6" s="25">
        <v>124.5</v>
      </c>
      <c r="M6" s="25">
        <v>41</v>
      </c>
      <c r="N6" s="25">
        <v>39</v>
      </c>
      <c r="O6" s="25">
        <v>35</v>
      </c>
      <c r="P6" s="25">
        <v>33</v>
      </c>
      <c r="Q6" s="25">
        <v>21</v>
      </c>
      <c r="R6" s="25">
        <v>105</v>
      </c>
      <c r="S6" s="25">
        <v>84</v>
      </c>
      <c r="T6" s="25">
        <v>666.59</v>
      </c>
      <c r="U6" s="25">
        <v>95.23</v>
      </c>
      <c r="V6" s="25">
        <v>4</v>
      </c>
      <c r="W6" s="17" t="s">
        <v>33</v>
      </c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</row>
    <row r="7" spans="1:255" s="3" customFormat="1" ht="34.5" customHeight="1">
      <c r="A7" s="13"/>
      <c r="B7" s="13">
        <v>2</v>
      </c>
      <c r="C7" s="14" t="s">
        <v>34</v>
      </c>
      <c r="D7" s="15" t="s">
        <v>31</v>
      </c>
      <c r="E7" s="15" t="s">
        <v>32</v>
      </c>
      <c r="F7" s="16" t="s">
        <v>31</v>
      </c>
      <c r="G7" s="16" t="s">
        <v>32</v>
      </c>
      <c r="H7" s="16"/>
      <c r="I7" s="16">
        <v>70</v>
      </c>
      <c r="J7" s="25">
        <v>34</v>
      </c>
      <c r="K7" s="25">
        <v>78</v>
      </c>
      <c r="L7" s="25">
        <v>124.5</v>
      </c>
      <c r="M7" s="25">
        <v>40</v>
      </c>
      <c r="N7" s="25">
        <v>39</v>
      </c>
      <c r="O7" s="25">
        <v>41</v>
      </c>
      <c r="P7" s="25">
        <v>33</v>
      </c>
      <c r="Q7" s="25">
        <v>21</v>
      </c>
      <c r="R7" s="25">
        <v>105</v>
      </c>
      <c r="S7" s="25">
        <v>84</v>
      </c>
      <c r="T7" s="25">
        <v>669</v>
      </c>
      <c r="U7" s="25">
        <v>95.64</v>
      </c>
      <c r="V7" s="25">
        <v>2</v>
      </c>
      <c r="W7" s="17" t="s">
        <v>33</v>
      </c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</row>
    <row r="8" spans="1:255" s="3" customFormat="1" ht="34.5" customHeight="1">
      <c r="A8" s="13"/>
      <c r="B8" s="13">
        <v>3</v>
      </c>
      <c r="C8" s="14" t="s">
        <v>35</v>
      </c>
      <c r="D8" s="15" t="s">
        <v>31</v>
      </c>
      <c r="E8" s="15" t="s">
        <v>32</v>
      </c>
      <c r="F8" s="16" t="s">
        <v>31</v>
      </c>
      <c r="G8" s="16" t="s">
        <v>32</v>
      </c>
      <c r="H8" s="16"/>
      <c r="I8" s="16">
        <v>64.12</v>
      </c>
      <c r="J8" s="25">
        <v>41</v>
      </c>
      <c r="K8" s="25">
        <v>82.5</v>
      </c>
      <c r="L8" s="25">
        <v>123</v>
      </c>
      <c r="M8" s="25">
        <v>41</v>
      </c>
      <c r="N8" s="25">
        <v>40</v>
      </c>
      <c r="O8" s="25">
        <v>40</v>
      </c>
      <c r="P8" s="25">
        <v>38</v>
      </c>
      <c r="Q8" s="25">
        <v>21</v>
      </c>
      <c r="R8" s="25">
        <v>105</v>
      </c>
      <c r="S8" s="25">
        <v>84</v>
      </c>
      <c r="T8" s="25">
        <v>679.62</v>
      </c>
      <c r="U8" s="25">
        <v>97.09</v>
      </c>
      <c r="V8" s="25">
        <v>1</v>
      </c>
      <c r="W8" s="17" t="s">
        <v>33</v>
      </c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</row>
    <row r="9" spans="1:255" s="3" customFormat="1" ht="34.5" customHeight="1">
      <c r="A9" s="13"/>
      <c r="B9" s="13">
        <v>4</v>
      </c>
      <c r="C9" s="14" t="s">
        <v>36</v>
      </c>
      <c r="D9" s="15" t="s">
        <v>31</v>
      </c>
      <c r="E9" s="15" t="s">
        <v>32</v>
      </c>
      <c r="F9" s="16" t="s">
        <v>37</v>
      </c>
      <c r="G9" s="79" t="s">
        <v>38</v>
      </c>
      <c r="H9" s="80"/>
      <c r="I9" s="16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17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</row>
    <row r="10" spans="1:255" s="3" customFormat="1" ht="34.5" customHeight="1">
      <c r="A10" s="13"/>
      <c r="B10" s="13">
        <v>5</v>
      </c>
      <c r="C10" s="14" t="s">
        <v>39</v>
      </c>
      <c r="D10" s="15" t="s">
        <v>31</v>
      </c>
      <c r="E10" s="15" t="s">
        <v>32</v>
      </c>
      <c r="F10" s="16" t="s">
        <v>31</v>
      </c>
      <c r="G10" s="16" t="s">
        <v>32</v>
      </c>
      <c r="H10" s="16"/>
      <c r="I10" s="16">
        <v>63.42</v>
      </c>
      <c r="J10" s="25">
        <v>39</v>
      </c>
      <c r="K10" s="25">
        <v>78</v>
      </c>
      <c r="L10" s="25">
        <v>121.5</v>
      </c>
      <c r="M10" s="25">
        <v>40</v>
      </c>
      <c r="N10" s="25">
        <v>40</v>
      </c>
      <c r="O10" s="25">
        <v>39</v>
      </c>
      <c r="P10" s="25">
        <v>37</v>
      </c>
      <c r="Q10" s="25">
        <v>21</v>
      </c>
      <c r="R10" s="25">
        <v>105</v>
      </c>
      <c r="S10" s="25">
        <v>84</v>
      </c>
      <c r="T10" s="25">
        <v>667.92</v>
      </c>
      <c r="U10" s="25">
        <v>95.42</v>
      </c>
      <c r="V10" s="25">
        <v>3</v>
      </c>
      <c r="W10" s="17" t="s">
        <v>33</v>
      </c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</row>
    <row r="11" spans="1:255" s="4" customFormat="1" ht="27" customHeight="1">
      <c r="A11" s="13" t="s">
        <v>40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</row>
    <row r="12" spans="1:255" s="4" customFormat="1" ht="21" customHeight="1">
      <c r="A12" s="13" t="s">
        <v>5</v>
      </c>
      <c r="B12" s="13"/>
      <c r="C12" s="12" t="s">
        <v>41</v>
      </c>
      <c r="D12" s="12" t="s">
        <v>42</v>
      </c>
      <c r="E12" s="12"/>
      <c r="F12" s="12"/>
      <c r="G12" s="12"/>
      <c r="H12" s="12"/>
      <c r="I12" s="13" t="s">
        <v>43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</row>
    <row r="13" spans="1:255" s="4" customFormat="1" ht="21" customHeight="1">
      <c r="A13" s="13"/>
      <c r="B13" s="13"/>
      <c r="C13" s="12"/>
      <c r="D13" s="12"/>
      <c r="E13" s="12"/>
      <c r="F13" s="12"/>
      <c r="G13" s="12"/>
      <c r="H13" s="1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</row>
    <row r="14" spans="1:255" s="5" customFormat="1" ht="34.5" customHeight="1">
      <c r="A14" s="13" t="s">
        <v>29</v>
      </c>
      <c r="B14" s="13">
        <v>1</v>
      </c>
      <c r="C14" s="15" t="s">
        <v>44</v>
      </c>
      <c r="D14" s="17" t="s">
        <v>35</v>
      </c>
      <c r="E14" s="17"/>
      <c r="F14" s="17"/>
      <c r="G14" s="17"/>
      <c r="H14" s="17"/>
      <c r="I14" s="21">
        <v>1920499.8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</row>
    <row r="15" spans="1:255" s="5" customFormat="1" ht="34.5" customHeight="1">
      <c r="A15" s="13"/>
      <c r="B15" s="13">
        <v>2</v>
      </c>
      <c r="C15" s="15" t="s">
        <v>45</v>
      </c>
      <c r="D15" s="17" t="s">
        <v>34</v>
      </c>
      <c r="E15" s="17"/>
      <c r="F15" s="17"/>
      <c r="G15" s="17"/>
      <c r="H15" s="17"/>
      <c r="I15" s="21">
        <v>1758353.25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</row>
    <row r="16" spans="1:255" s="5" customFormat="1" ht="34.5" customHeight="1">
      <c r="A16" s="13"/>
      <c r="B16" s="13">
        <v>3</v>
      </c>
      <c r="C16" s="15" t="s">
        <v>46</v>
      </c>
      <c r="D16" s="17" t="s">
        <v>39</v>
      </c>
      <c r="E16" s="17"/>
      <c r="F16" s="17"/>
      <c r="G16" s="17"/>
      <c r="H16" s="17"/>
      <c r="I16" s="21">
        <v>1940462.03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</row>
    <row r="17" spans="2:255" s="5" customFormat="1" ht="21" customHeight="1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27"/>
      <c r="U17" s="27"/>
      <c r="V17" s="27"/>
      <c r="W17" s="27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</sheetData>
  <sheetProtection/>
  <mergeCells count="40">
    <mergeCell ref="A1:W1"/>
    <mergeCell ref="A2:B2"/>
    <mergeCell ref="D2:G2"/>
    <mergeCell ref="I2:W2"/>
    <mergeCell ref="D3:E3"/>
    <mergeCell ref="F3:H3"/>
    <mergeCell ref="I3:W3"/>
    <mergeCell ref="J4:P4"/>
    <mergeCell ref="G6:H6"/>
    <mergeCell ref="G7:H7"/>
    <mergeCell ref="G8:H8"/>
    <mergeCell ref="G9:H9"/>
    <mergeCell ref="G10:H10"/>
    <mergeCell ref="A11:W11"/>
    <mergeCell ref="D14:H14"/>
    <mergeCell ref="I14:W14"/>
    <mergeCell ref="D15:H15"/>
    <mergeCell ref="I15:W15"/>
    <mergeCell ref="D16:H16"/>
    <mergeCell ref="I16:W16"/>
    <mergeCell ref="A6:A10"/>
    <mergeCell ref="A14:A16"/>
    <mergeCell ref="C3:C5"/>
    <mergeCell ref="C12:C13"/>
    <mergeCell ref="D4:D5"/>
    <mergeCell ref="E4:E5"/>
    <mergeCell ref="F4:F5"/>
    <mergeCell ref="I4:I5"/>
    <mergeCell ref="Q4:Q5"/>
    <mergeCell ref="R4:R5"/>
    <mergeCell ref="S4:S5"/>
    <mergeCell ref="T4:T5"/>
    <mergeCell ref="U4:U5"/>
    <mergeCell ref="V4:V5"/>
    <mergeCell ref="W4:W5"/>
    <mergeCell ref="A3:B5"/>
    <mergeCell ref="G4:H5"/>
    <mergeCell ref="A12:B13"/>
    <mergeCell ref="D12:H13"/>
    <mergeCell ref="I12:W13"/>
  </mergeCells>
  <printOptions/>
  <pageMargins left="0" right="0" top="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9"/>
  <sheetViews>
    <sheetView zoomScaleSheetLayoutView="100" workbookViewId="0" topLeftCell="A1">
      <selection activeCell="X12" sqref="X12"/>
    </sheetView>
  </sheetViews>
  <sheetFormatPr defaultColWidth="9.00390625" defaultRowHeight="21" customHeight="1"/>
  <cols>
    <col min="1" max="1" width="5.75390625" style="0" customWidth="1"/>
    <col min="2" max="2" width="4.625" style="6" customWidth="1"/>
    <col min="3" max="3" width="32.00390625" style="7" customWidth="1"/>
    <col min="4" max="4" width="6.625" style="7" customWidth="1"/>
    <col min="5" max="5" width="13.125" style="7" customWidth="1"/>
    <col min="6" max="6" width="6.625" style="7" customWidth="1"/>
    <col min="7" max="7" width="5.25390625" style="7" customWidth="1"/>
    <col min="8" max="9" width="6.875" style="7" customWidth="1"/>
    <col min="10" max="19" width="7.25390625" style="7" customWidth="1"/>
    <col min="20" max="21" width="10.375" style="8" customWidth="1"/>
    <col min="22" max="22" width="8.625" style="8" customWidth="1"/>
    <col min="23" max="23" width="13.00390625" style="8" customWidth="1"/>
    <col min="24" max="255" width="9.00390625" style="9" customWidth="1"/>
  </cols>
  <sheetData>
    <row r="1" spans="1:23" s="1" customFormat="1" ht="21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s="1" customFormat="1" ht="36" customHeight="1">
      <c r="A2" s="11" t="s">
        <v>1</v>
      </c>
      <c r="B2" s="11"/>
      <c r="C2" s="12" t="s">
        <v>2</v>
      </c>
      <c r="D2" s="13" t="s">
        <v>3</v>
      </c>
      <c r="E2" s="13"/>
      <c r="F2" s="13"/>
      <c r="G2" s="13"/>
      <c r="H2" s="12" t="s">
        <v>4</v>
      </c>
      <c r="I2" s="19">
        <v>44488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s="1" customFormat="1" ht="27" customHeight="1">
      <c r="A3" s="13" t="s">
        <v>5</v>
      </c>
      <c r="B3" s="13"/>
      <c r="C3" s="13" t="s">
        <v>6</v>
      </c>
      <c r="D3" s="12" t="s">
        <v>7</v>
      </c>
      <c r="E3" s="12"/>
      <c r="F3" s="12" t="s">
        <v>8</v>
      </c>
      <c r="G3" s="12"/>
      <c r="H3" s="12"/>
      <c r="I3" s="13" t="s">
        <v>9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s="2" customFormat="1" ht="27" customHeight="1">
      <c r="A4" s="13"/>
      <c r="B4" s="13"/>
      <c r="C4" s="13"/>
      <c r="D4" s="13" t="s">
        <v>10</v>
      </c>
      <c r="E4" s="13" t="s">
        <v>11</v>
      </c>
      <c r="F4" s="13" t="s">
        <v>12</v>
      </c>
      <c r="G4" s="13" t="s">
        <v>11</v>
      </c>
      <c r="H4" s="13"/>
      <c r="I4" s="13" t="s">
        <v>13</v>
      </c>
      <c r="J4" s="13" t="s">
        <v>14</v>
      </c>
      <c r="K4" s="13"/>
      <c r="L4" s="13"/>
      <c r="M4" s="13"/>
      <c r="N4" s="13"/>
      <c r="O4" s="13"/>
      <c r="P4" s="13"/>
      <c r="Q4" s="13" t="s">
        <v>15</v>
      </c>
      <c r="R4" s="13" t="s">
        <v>16</v>
      </c>
      <c r="S4" s="13" t="s">
        <v>17</v>
      </c>
      <c r="T4" s="22" t="s">
        <v>18</v>
      </c>
      <c r="U4" s="22" t="s">
        <v>19</v>
      </c>
      <c r="V4" s="23" t="s">
        <v>20</v>
      </c>
      <c r="W4" s="23" t="s">
        <v>21</v>
      </c>
    </row>
    <row r="5" spans="1:23" s="2" customFormat="1" ht="48" customHeight="1">
      <c r="A5" s="13"/>
      <c r="B5" s="13"/>
      <c r="C5" s="13"/>
      <c r="D5" s="13"/>
      <c r="E5" s="13"/>
      <c r="F5" s="13"/>
      <c r="G5" s="13"/>
      <c r="H5" s="13"/>
      <c r="I5" s="13"/>
      <c r="J5" s="13" t="s">
        <v>22</v>
      </c>
      <c r="K5" s="13" t="s">
        <v>23</v>
      </c>
      <c r="L5" s="13" t="s">
        <v>24</v>
      </c>
      <c r="M5" s="13" t="s">
        <v>25</v>
      </c>
      <c r="N5" s="13" t="s">
        <v>26</v>
      </c>
      <c r="O5" s="13" t="s">
        <v>27</v>
      </c>
      <c r="P5" s="13" t="s">
        <v>28</v>
      </c>
      <c r="Q5" s="13"/>
      <c r="R5" s="13"/>
      <c r="S5" s="24"/>
      <c r="T5" s="22"/>
      <c r="U5" s="22"/>
      <c r="V5" s="23"/>
      <c r="W5" s="23"/>
    </row>
    <row r="6" spans="1:255" s="3" customFormat="1" ht="34.5" customHeight="1">
      <c r="A6" s="13" t="s">
        <v>96</v>
      </c>
      <c r="B6" s="13">
        <v>1</v>
      </c>
      <c r="C6" s="14" t="s">
        <v>97</v>
      </c>
      <c r="D6" s="15" t="s">
        <v>31</v>
      </c>
      <c r="E6" s="15" t="s">
        <v>32</v>
      </c>
      <c r="F6" s="16" t="s">
        <v>31</v>
      </c>
      <c r="G6" s="16" t="s">
        <v>32</v>
      </c>
      <c r="H6" s="16"/>
      <c r="I6" s="16">
        <v>59.5</v>
      </c>
      <c r="J6" s="20">
        <v>39</v>
      </c>
      <c r="K6" s="20">
        <v>79.5</v>
      </c>
      <c r="L6" s="20">
        <v>117</v>
      </c>
      <c r="M6" s="20">
        <v>41</v>
      </c>
      <c r="N6" s="20">
        <v>40</v>
      </c>
      <c r="O6" s="20">
        <v>36</v>
      </c>
      <c r="P6" s="20">
        <v>37</v>
      </c>
      <c r="Q6" s="25">
        <v>14</v>
      </c>
      <c r="R6" s="25">
        <v>56</v>
      </c>
      <c r="S6" s="25">
        <v>14</v>
      </c>
      <c r="T6" s="25">
        <f aca="true" t="shared" si="0" ref="T6:T11">SUM(I6:S6)</f>
        <v>533</v>
      </c>
      <c r="U6" s="25">
        <f aca="true" t="shared" si="1" ref="U6:U11">T6/7</f>
        <v>76.14285714285714</v>
      </c>
      <c r="V6" s="25">
        <v>5</v>
      </c>
      <c r="W6" s="17" t="s">
        <v>33</v>
      </c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</row>
    <row r="7" spans="1:255" s="3" customFormat="1" ht="34.5" customHeight="1">
      <c r="A7" s="13"/>
      <c r="B7" s="13">
        <v>2</v>
      </c>
      <c r="C7" s="14" t="s">
        <v>65</v>
      </c>
      <c r="D7" s="15" t="s">
        <v>31</v>
      </c>
      <c r="E7" s="15" t="s">
        <v>32</v>
      </c>
      <c r="F7" s="16" t="s">
        <v>31</v>
      </c>
      <c r="G7" s="16" t="s">
        <v>32</v>
      </c>
      <c r="H7" s="16"/>
      <c r="I7" s="16">
        <v>58.87</v>
      </c>
      <c r="J7" s="20">
        <v>39</v>
      </c>
      <c r="K7" s="20">
        <v>75</v>
      </c>
      <c r="L7" s="20">
        <v>120</v>
      </c>
      <c r="M7" s="20">
        <v>37</v>
      </c>
      <c r="N7" s="20">
        <v>40</v>
      </c>
      <c r="O7" s="20">
        <v>36</v>
      </c>
      <c r="P7" s="20">
        <v>37</v>
      </c>
      <c r="Q7" s="25">
        <v>0</v>
      </c>
      <c r="R7" s="25">
        <v>63</v>
      </c>
      <c r="S7" s="25">
        <v>0</v>
      </c>
      <c r="T7" s="25">
        <f t="shared" si="0"/>
        <v>505.87</v>
      </c>
      <c r="U7" s="25">
        <f t="shared" si="1"/>
        <v>72.26714285714286</v>
      </c>
      <c r="V7" s="25">
        <v>6</v>
      </c>
      <c r="W7" s="17" t="s">
        <v>33</v>
      </c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</row>
    <row r="8" spans="1:255" s="3" customFormat="1" ht="34.5" customHeight="1">
      <c r="A8" s="13"/>
      <c r="B8" s="13">
        <v>3</v>
      </c>
      <c r="C8" s="14" t="s">
        <v>98</v>
      </c>
      <c r="D8" s="15" t="s">
        <v>31</v>
      </c>
      <c r="E8" s="15" t="s">
        <v>32</v>
      </c>
      <c r="F8" s="16" t="s">
        <v>31</v>
      </c>
      <c r="G8" s="16" t="s">
        <v>32</v>
      </c>
      <c r="H8" s="16"/>
      <c r="I8" s="16">
        <v>70</v>
      </c>
      <c r="J8" s="20">
        <v>34</v>
      </c>
      <c r="K8" s="20">
        <v>76.5</v>
      </c>
      <c r="L8" s="20">
        <v>120</v>
      </c>
      <c r="M8" s="20">
        <v>36</v>
      </c>
      <c r="N8" s="20">
        <v>34</v>
      </c>
      <c r="O8" s="20">
        <v>36</v>
      </c>
      <c r="P8" s="20">
        <v>35</v>
      </c>
      <c r="Q8" s="25">
        <v>21</v>
      </c>
      <c r="R8" s="25">
        <v>105</v>
      </c>
      <c r="S8" s="25">
        <v>84</v>
      </c>
      <c r="T8" s="25">
        <f t="shared" si="0"/>
        <v>651.5</v>
      </c>
      <c r="U8" s="25">
        <f t="shared" si="1"/>
        <v>93.07142857142857</v>
      </c>
      <c r="V8" s="25">
        <v>3</v>
      </c>
      <c r="W8" s="17" t="s">
        <v>33</v>
      </c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</row>
    <row r="9" spans="1:255" s="3" customFormat="1" ht="34.5" customHeight="1">
      <c r="A9" s="13"/>
      <c r="B9" s="13">
        <v>4</v>
      </c>
      <c r="C9" s="14" t="s">
        <v>57</v>
      </c>
      <c r="D9" s="15" t="s">
        <v>31</v>
      </c>
      <c r="E9" s="15" t="s">
        <v>32</v>
      </c>
      <c r="F9" s="16" t="s">
        <v>31</v>
      </c>
      <c r="G9" s="16" t="s">
        <v>32</v>
      </c>
      <c r="H9" s="16"/>
      <c r="I9" s="16">
        <v>58.94</v>
      </c>
      <c r="J9" s="20">
        <v>41</v>
      </c>
      <c r="K9" s="20">
        <v>79.5</v>
      </c>
      <c r="L9" s="20">
        <v>117</v>
      </c>
      <c r="M9" s="20">
        <v>39</v>
      </c>
      <c r="N9" s="20">
        <v>39</v>
      </c>
      <c r="O9" s="20">
        <v>38</v>
      </c>
      <c r="P9" s="20">
        <v>36</v>
      </c>
      <c r="Q9" s="25">
        <v>21</v>
      </c>
      <c r="R9" s="25">
        <v>105</v>
      </c>
      <c r="S9" s="25">
        <v>70</v>
      </c>
      <c r="T9" s="25">
        <f t="shared" si="0"/>
        <v>644.44</v>
      </c>
      <c r="U9" s="25">
        <f t="shared" si="1"/>
        <v>92.06285714285715</v>
      </c>
      <c r="V9" s="25">
        <v>4</v>
      </c>
      <c r="W9" s="17" t="s">
        <v>33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</row>
    <row r="10" spans="1:255" s="3" customFormat="1" ht="34.5" customHeight="1">
      <c r="A10" s="13"/>
      <c r="B10" s="13">
        <v>5</v>
      </c>
      <c r="C10" s="14" t="s">
        <v>99</v>
      </c>
      <c r="D10" s="15" t="s">
        <v>31</v>
      </c>
      <c r="E10" s="15" t="s">
        <v>32</v>
      </c>
      <c r="F10" s="16" t="s">
        <v>31</v>
      </c>
      <c r="G10" s="16" t="s">
        <v>32</v>
      </c>
      <c r="H10" s="16"/>
      <c r="I10" s="16">
        <v>59.99</v>
      </c>
      <c r="J10" s="20">
        <v>41</v>
      </c>
      <c r="K10" s="20">
        <v>82.5</v>
      </c>
      <c r="L10" s="20">
        <v>124.5</v>
      </c>
      <c r="M10" s="20">
        <v>40</v>
      </c>
      <c r="N10" s="20">
        <v>41</v>
      </c>
      <c r="O10" s="20">
        <v>41</v>
      </c>
      <c r="P10" s="20">
        <v>39</v>
      </c>
      <c r="Q10" s="25">
        <v>21</v>
      </c>
      <c r="R10" s="25">
        <v>105</v>
      </c>
      <c r="S10" s="25">
        <v>84</v>
      </c>
      <c r="T10" s="25">
        <f t="shared" si="0"/>
        <v>678.99</v>
      </c>
      <c r="U10" s="25">
        <f t="shared" si="1"/>
        <v>96.99857142857142</v>
      </c>
      <c r="V10" s="25">
        <v>1</v>
      </c>
      <c r="W10" s="17" t="s">
        <v>33</v>
      </c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</row>
    <row r="11" spans="1:255" s="3" customFormat="1" ht="34.5" customHeight="1">
      <c r="A11" s="13"/>
      <c r="B11" s="13">
        <v>6</v>
      </c>
      <c r="C11" s="14" t="s">
        <v>63</v>
      </c>
      <c r="D11" s="15" t="s">
        <v>31</v>
      </c>
      <c r="E11" s="15" t="s">
        <v>32</v>
      </c>
      <c r="F11" s="16" t="s">
        <v>31</v>
      </c>
      <c r="G11" s="16" t="s">
        <v>32</v>
      </c>
      <c r="H11" s="16"/>
      <c r="I11" s="16">
        <v>69.86</v>
      </c>
      <c r="J11" s="20">
        <v>38</v>
      </c>
      <c r="K11" s="20">
        <v>81</v>
      </c>
      <c r="L11" s="20">
        <v>121.5</v>
      </c>
      <c r="M11" s="20">
        <v>40</v>
      </c>
      <c r="N11" s="20">
        <v>30</v>
      </c>
      <c r="O11" s="20">
        <v>37</v>
      </c>
      <c r="P11" s="20">
        <v>40</v>
      </c>
      <c r="Q11" s="25">
        <v>21</v>
      </c>
      <c r="R11" s="25">
        <v>105</v>
      </c>
      <c r="S11" s="25">
        <v>84</v>
      </c>
      <c r="T11" s="25">
        <f t="shared" si="0"/>
        <v>667.36</v>
      </c>
      <c r="U11" s="25">
        <f t="shared" si="1"/>
        <v>95.33714285714287</v>
      </c>
      <c r="V11" s="25">
        <v>2</v>
      </c>
      <c r="W11" s="17" t="s">
        <v>33</v>
      </c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</row>
    <row r="12" spans="1:255" s="4" customFormat="1" ht="27" customHeight="1">
      <c r="A12" s="13" t="s">
        <v>40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</row>
    <row r="13" spans="1:255" s="4" customFormat="1" ht="21" customHeight="1">
      <c r="A13" s="13" t="s">
        <v>5</v>
      </c>
      <c r="B13" s="13"/>
      <c r="C13" s="12" t="s">
        <v>41</v>
      </c>
      <c r="D13" s="12" t="s">
        <v>42</v>
      </c>
      <c r="E13" s="12"/>
      <c r="F13" s="12"/>
      <c r="G13" s="12"/>
      <c r="H13" s="12"/>
      <c r="I13" s="13" t="s">
        <v>43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</row>
    <row r="14" spans="1:255" s="4" customFormat="1" ht="21" customHeight="1">
      <c r="A14" s="13"/>
      <c r="B14" s="13"/>
      <c r="C14" s="12"/>
      <c r="D14" s="12"/>
      <c r="E14" s="12"/>
      <c r="F14" s="12"/>
      <c r="G14" s="12"/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</row>
    <row r="15" spans="1:255" s="5" customFormat="1" ht="34.5" customHeight="1">
      <c r="A15" s="13" t="s">
        <v>96</v>
      </c>
      <c r="B15" s="13">
        <v>1</v>
      </c>
      <c r="C15" s="15" t="s">
        <v>44</v>
      </c>
      <c r="D15" s="17" t="s">
        <v>99</v>
      </c>
      <c r="E15" s="17"/>
      <c r="F15" s="17"/>
      <c r="G15" s="17"/>
      <c r="H15" s="17"/>
      <c r="I15" s="21">
        <v>1413728.65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</row>
    <row r="16" spans="1:255" s="5" customFormat="1" ht="34.5" customHeight="1">
      <c r="A16" s="13"/>
      <c r="B16" s="13">
        <v>2</v>
      </c>
      <c r="C16" s="15" t="s">
        <v>45</v>
      </c>
      <c r="D16" s="17" t="s">
        <v>63</v>
      </c>
      <c r="E16" s="17"/>
      <c r="F16" s="17"/>
      <c r="G16" s="17"/>
      <c r="H16" s="17"/>
      <c r="I16" s="21">
        <v>1214301.57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</row>
    <row r="17" spans="1:255" s="5" customFormat="1" ht="34.5" customHeight="1">
      <c r="A17" s="13"/>
      <c r="B17" s="13">
        <v>3</v>
      </c>
      <c r="C17" s="15" t="s">
        <v>46</v>
      </c>
      <c r="D17" s="17" t="s">
        <v>98</v>
      </c>
      <c r="E17" s="17"/>
      <c r="F17" s="17"/>
      <c r="G17" s="17"/>
      <c r="H17" s="17"/>
      <c r="I17" s="21">
        <v>1211721.37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2:255" s="5" customFormat="1" ht="21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27"/>
      <c r="U18" s="27"/>
      <c r="V18" s="27"/>
      <c r="W18" s="27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:256" s="5" customFormat="1" ht="21" customHeight="1">
      <c r="A19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8"/>
      <c r="U19" s="8"/>
      <c r="V19" s="8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/>
    </row>
  </sheetData>
  <sheetProtection/>
  <mergeCells count="41">
    <mergeCell ref="A1:W1"/>
    <mergeCell ref="A2:B2"/>
    <mergeCell ref="D2:G2"/>
    <mergeCell ref="I2:W2"/>
    <mergeCell ref="D3:E3"/>
    <mergeCell ref="F3:H3"/>
    <mergeCell ref="I3:W3"/>
    <mergeCell ref="J4:P4"/>
    <mergeCell ref="G6:H6"/>
    <mergeCell ref="G7:H7"/>
    <mergeCell ref="G8:H8"/>
    <mergeCell ref="G9:H9"/>
    <mergeCell ref="G10:H10"/>
    <mergeCell ref="G11:H11"/>
    <mergeCell ref="A12:W12"/>
    <mergeCell ref="D15:H15"/>
    <mergeCell ref="I15:W15"/>
    <mergeCell ref="D16:H16"/>
    <mergeCell ref="I16:W16"/>
    <mergeCell ref="D17:H17"/>
    <mergeCell ref="I17:W17"/>
    <mergeCell ref="A6:A11"/>
    <mergeCell ref="A15:A17"/>
    <mergeCell ref="C3:C5"/>
    <mergeCell ref="C13:C14"/>
    <mergeCell ref="D4:D5"/>
    <mergeCell ref="E4:E5"/>
    <mergeCell ref="F4:F5"/>
    <mergeCell ref="I4:I5"/>
    <mergeCell ref="Q4:Q5"/>
    <mergeCell ref="R4:R5"/>
    <mergeCell ref="S4:S5"/>
    <mergeCell ref="T4:T5"/>
    <mergeCell ref="U4:U5"/>
    <mergeCell ref="V4:V5"/>
    <mergeCell ref="W4:W5"/>
    <mergeCell ref="A3:B5"/>
    <mergeCell ref="G4:H5"/>
    <mergeCell ref="A13:B14"/>
    <mergeCell ref="D13:H14"/>
    <mergeCell ref="I13:W14"/>
  </mergeCells>
  <printOptions/>
  <pageMargins left="0" right="0" top="1" bottom="1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U21"/>
  <sheetViews>
    <sheetView zoomScaleSheetLayoutView="100" workbookViewId="0" topLeftCell="A1">
      <selection activeCell="L13" sqref="L13"/>
    </sheetView>
  </sheetViews>
  <sheetFormatPr defaultColWidth="9.00390625" defaultRowHeight="21" customHeight="1"/>
  <cols>
    <col min="1" max="1" width="5.75390625" style="39" customWidth="1"/>
    <col min="2" max="2" width="4.625" style="6" customWidth="1"/>
    <col min="3" max="3" width="32.00390625" style="6" customWidth="1"/>
    <col min="4" max="4" width="6.625" style="6" customWidth="1"/>
    <col min="5" max="5" width="13.125" style="6" customWidth="1"/>
    <col min="6" max="6" width="6.625" style="6" customWidth="1"/>
    <col min="7" max="7" width="5.25390625" style="6" customWidth="1"/>
    <col min="8" max="9" width="6.875" style="6" customWidth="1"/>
    <col min="10" max="19" width="7.25390625" style="6" customWidth="1"/>
    <col min="20" max="21" width="10.375" style="35" customWidth="1"/>
    <col min="22" max="22" width="8.625" style="35" customWidth="1"/>
    <col min="23" max="23" width="13.00390625" style="35" customWidth="1"/>
    <col min="24" max="255" width="9.00390625" style="9" customWidth="1"/>
    <col min="256" max="256" width="9.00390625" style="39" customWidth="1"/>
  </cols>
  <sheetData>
    <row r="1" spans="1:23" s="36" customFormat="1" ht="36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42"/>
      <c r="Q1" s="28"/>
      <c r="R1" s="28"/>
      <c r="S1" s="28"/>
      <c r="T1" s="28"/>
      <c r="U1" s="28"/>
      <c r="V1" s="28"/>
      <c r="W1" s="28"/>
    </row>
    <row r="2" spans="1:23" s="36" customFormat="1" ht="27" customHeight="1">
      <c r="A2" s="11" t="s">
        <v>1</v>
      </c>
      <c r="B2" s="11"/>
      <c r="C2" s="12" t="s">
        <v>2</v>
      </c>
      <c r="D2" s="13" t="s">
        <v>3</v>
      </c>
      <c r="E2" s="13"/>
      <c r="F2" s="13"/>
      <c r="G2" s="13"/>
      <c r="H2" s="12" t="s">
        <v>4</v>
      </c>
      <c r="I2" s="19">
        <v>44488</v>
      </c>
      <c r="J2" s="19"/>
      <c r="K2" s="19"/>
      <c r="L2" s="19"/>
      <c r="M2" s="19"/>
      <c r="N2" s="19"/>
      <c r="O2" s="19"/>
      <c r="P2" s="43"/>
      <c r="Q2" s="19"/>
      <c r="R2" s="19"/>
      <c r="S2" s="19"/>
      <c r="T2" s="19"/>
      <c r="U2" s="19"/>
      <c r="V2" s="19"/>
      <c r="W2" s="19"/>
    </row>
    <row r="3" spans="1:23" s="37" customFormat="1" ht="27" customHeight="1">
      <c r="A3" s="13" t="s">
        <v>5</v>
      </c>
      <c r="B3" s="13"/>
      <c r="C3" s="13" t="s">
        <v>6</v>
      </c>
      <c r="D3" s="12" t="s">
        <v>7</v>
      </c>
      <c r="E3" s="12"/>
      <c r="F3" s="12" t="s">
        <v>8</v>
      </c>
      <c r="G3" s="12"/>
      <c r="H3" s="12"/>
      <c r="I3" s="13" t="s">
        <v>9</v>
      </c>
      <c r="J3" s="13"/>
      <c r="K3" s="13"/>
      <c r="L3" s="13"/>
      <c r="M3" s="13"/>
      <c r="N3" s="13"/>
      <c r="O3" s="13"/>
      <c r="P3" s="16"/>
      <c r="Q3" s="13"/>
      <c r="R3" s="13"/>
      <c r="S3" s="13"/>
      <c r="T3" s="13"/>
      <c r="U3" s="13"/>
      <c r="V3" s="13"/>
      <c r="W3" s="13"/>
    </row>
    <row r="4" spans="1:23" s="37" customFormat="1" ht="30.75" customHeight="1">
      <c r="A4" s="13"/>
      <c r="B4" s="13"/>
      <c r="C4" s="13"/>
      <c r="D4" s="13" t="s">
        <v>10</v>
      </c>
      <c r="E4" s="13" t="s">
        <v>11</v>
      </c>
      <c r="F4" s="13" t="s">
        <v>12</v>
      </c>
      <c r="G4" s="13" t="s">
        <v>11</v>
      </c>
      <c r="H4" s="13"/>
      <c r="I4" s="13" t="s">
        <v>13</v>
      </c>
      <c r="J4" s="13" t="s">
        <v>14</v>
      </c>
      <c r="K4" s="13"/>
      <c r="L4" s="13"/>
      <c r="M4" s="13"/>
      <c r="N4" s="13"/>
      <c r="O4" s="13"/>
      <c r="P4" s="16"/>
      <c r="Q4" s="13" t="s">
        <v>15</v>
      </c>
      <c r="R4" s="13" t="s">
        <v>16</v>
      </c>
      <c r="S4" s="13" t="s">
        <v>17</v>
      </c>
      <c r="T4" s="22" t="s">
        <v>18</v>
      </c>
      <c r="U4" s="22" t="s">
        <v>19</v>
      </c>
      <c r="V4" s="23" t="s">
        <v>20</v>
      </c>
      <c r="W4" s="23" t="s">
        <v>21</v>
      </c>
    </row>
    <row r="5" spans="1:255" s="37" customFormat="1" ht="34.5" customHeight="1">
      <c r="A5" s="13"/>
      <c r="B5" s="13"/>
      <c r="C5" s="13"/>
      <c r="D5" s="13"/>
      <c r="E5" s="13"/>
      <c r="F5" s="13"/>
      <c r="G5" s="13"/>
      <c r="H5" s="13"/>
      <c r="I5" s="13"/>
      <c r="J5" s="13" t="s">
        <v>22</v>
      </c>
      <c r="K5" s="13" t="s">
        <v>23</v>
      </c>
      <c r="L5" s="13" t="s">
        <v>24</v>
      </c>
      <c r="M5" s="13" t="s">
        <v>25</v>
      </c>
      <c r="N5" s="13" t="s">
        <v>26</v>
      </c>
      <c r="O5" s="13" t="s">
        <v>27</v>
      </c>
      <c r="P5" s="13" t="s">
        <v>28</v>
      </c>
      <c r="Q5" s="13"/>
      <c r="R5" s="13"/>
      <c r="S5" s="24"/>
      <c r="T5" s="22"/>
      <c r="U5" s="22"/>
      <c r="V5" s="23"/>
      <c r="W5" s="23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</row>
    <row r="6" spans="1:255" s="37" customFormat="1" ht="34.5" customHeight="1">
      <c r="A6" s="40" t="s">
        <v>100</v>
      </c>
      <c r="B6" s="13">
        <v>1</v>
      </c>
      <c r="C6" s="14" t="s">
        <v>101</v>
      </c>
      <c r="D6" s="15" t="s">
        <v>31</v>
      </c>
      <c r="E6" s="15" t="s">
        <v>32</v>
      </c>
      <c r="F6" s="16" t="s">
        <v>31</v>
      </c>
      <c r="G6" s="16" t="s">
        <v>32</v>
      </c>
      <c r="H6" s="16"/>
      <c r="I6" s="16">
        <v>61.67</v>
      </c>
      <c r="J6" s="51">
        <v>41</v>
      </c>
      <c r="K6" s="51">
        <v>82.5</v>
      </c>
      <c r="L6" s="51">
        <v>123</v>
      </c>
      <c r="M6" s="51">
        <v>40</v>
      </c>
      <c r="N6" s="51">
        <v>41</v>
      </c>
      <c r="O6" s="51">
        <v>40</v>
      </c>
      <c r="P6" s="51">
        <v>38</v>
      </c>
      <c r="Q6" s="51">
        <v>21</v>
      </c>
      <c r="R6" s="51">
        <v>105</v>
      </c>
      <c r="S6" s="51">
        <v>84</v>
      </c>
      <c r="T6" s="51">
        <f aca="true" t="shared" si="0" ref="T6:T13">SUM(I6:S6)</f>
        <v>677.1700000000001</v>
      </c>
      <c r="U6" s="51">
        <v>96.74</v>
      </c>
      <c r="V6" s="51">
        <v>1</v>
      </c>
      <c r="W6" s="17" t="s">
        <v>33</v>
      </c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</row>
    <row r="7" spans="1:255" s="37" customFormat="1" ht="34.5" customHeight="1">
      <c r="A7" s="41"/>
      <c r="B7" s="13">
        <v>2</v>
      </c>
      <c r="C7" s="14" t="s">
        <v>102</v>
      </c>
      <c r="D7" s="15" t="s">
        <v>31</v>
      </c>
      <c r="E7" s="15" t="s">
        <v>32</v>
      </c>
      <c r="F7" s="16" t="s">
        <v>31</v>
      </c>
      <c r="G7" s="16" t="s">
        <v>32</v>
      </c>
      <c r="H7" s="16"/>
      <c r="I7" s="16">
        <v>60.34</v>
      </c>
      <c r="J7" s="51">
        <v>40</v>
      </c>
      <c r="K7" s="51">
        <v>78</v>
      </c>
      <c r="L7" s="51">
        <v>117</v>
      </c>
      <c r="M7" s="51">
        <v>40</v>
      </c>
      <c r="N7" s="51">
        <v>39</v>
      </c>
      <c r="O7" s="51">
        <v>38</v>
      </c>
      <c r="P7" s="51">
        <v>37</v>
      </c>
      <c r="Q7" s="51">
        <v>14</v>
      </c>
      <c r="R7" s="51">
        <v>63</v>
      </c>
      <c r="S7" s="51">
        <v>0</v>
      </c>
      <c r="T7" s="51">
        <f t="shared" si="0"/>
        <v>526.34</v>
      </c>
      <c r="U7" s="51">
        <v>75.15</v>
      </c>
      <c r="V7" s="51">
        <v>8</v>
      </c>
      <c r="W7" s="17" t="s">
        <v>33</v>
      </c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</row>
    <row r="8" spans="1:255" s="37" customFormat="1" ht="34.5" customHeight="1">
      <c r="A8" s="41"/>
      <c r="B8" s="13">
        <v>3</v>
      </c>
      <c r="C8" s="14" t="s">
        <v>103</v>
      </c>
      <c r="D8" s="15" t="s">
        <v>31</v>
      </c>
      <c r="E8" s="15" t="s">
        <v>32</v>
      </c>
      <c r="F8" s="16" t="s">
        <v>31</v>
      </c>
      <c r="G8" s="16" t="s">
        <v>32</v>
      </c>
      <c r="H8" s="16"/>
      <c r="I8" s="16">
        <v>60.9</v>
      </c>
      <c r="J8" s="51">
        <v>40</v>
      </c>
      <c r="K8" s="51">
        <v>81</v>
      </c>
      <c r="L8" s="51">
        <v>118.5</v>
      </c>
      <c r="M8" s="51">
        <v>40</v>
      </c>
      <c r="N8" s="51">
        <v>39</v>
      </c>
      <c r="O8" s="51">
        <v>37</v>
      </c>
      <c r="P8" s="51">
        <v>36</v>
      </c>
      <c r="Q8" s="51">
        <v>21</v>
      </c>
      <c r="R8" s="51">
        <v>105</v>
      </c>
      <c r="S8" s="51">
        <v>84</v>
      </c>
      <c r="T8" s="51">
        <f t="shared" si="0"/>
        <v>662.4</v>
      </c>
      <c r="U8" s="51">
        <v>94.63</v>
      </c>
      <c r="V8" s="51">
        <v>4</v>
      </c>
      <c r="W8" s="17" t="s">
        <v>33</v>
      </c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</row>
    <row r="9" spans="1:255" s="37" customFormat="1" ht="34.5" customHeight="1">
      <c r="A9" s="41"/>
      <c r="B9" s="13">
        <v>4</v>
      </c>
      <c r="C9" s="14" t="s">
        <v>57</v>
      </c>
      <c r="D9" s="15" t="s">
        <v>31</v>
      </c>
      <c r="E9" s="15" t="s">
        <v>32</v>
      </c>
      <c r="F9" s="16" t="s">
        <v>31</v>
      </c>
      <c r="G9" s="16" t="s">
        <v>32</v>
      </c>
      <c r="H9" s="16"/>
      <c r="I9" s="16">
        <v>62.37</v>
      </c>
      <c r="J9" s="51">
        <v>41</v>
      </c>
      <c r="K9" s="51">
        <v>79.5</v>
      </c>
      <c r="L9" s="51">
        <v>117</v>
      </c>
      <c r="M9" s="51">
        <v>39</v>
      </c>
      <c r="N9" s="51">
        <v>39</v>
      </c>
      <c r="O9" s="51">
        <v>39</v>
      </c>
      <c r="P9" s="51">
        <v>35</v>
      </c>
      <c r="Q9" s="51">
        <v>21</v>
      </c>
      <c r="R9" s="51">
        <v>105</v>
      </c>
      <c r="S9" s="51">
        <v>70</v>
      </c>
      <c r="T9" s="51">
        <f t="shared" si="0"/>
        <v>647.87</v>
      </c>
      <c r="U9" s="51">
        <v>92.55</v>
      </c>
      <c r="V9" s="51">
        <v>6</v>
      </c>
      <c r="W9" s="17" t="s">
        <v>33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</row>
    <row r="10" spans="1:255" s="37" customFormat="1" ht="34.5" customHeight="1">
      <c r="A10" s="41"/>
      <c r="B10" s="13">
        <v>5</v>
      </c>
      <c r="C10" s="14" t="s">
        <v>104</v>
      </c>
      <c r="D10" s="15" t="s">
        <v>31</v>
      </c>
      <c r="E10" s="15" t="s">
        <v>32</v>
      </c>
      <c r="F10" s="16" t="s">
        <v>31</v>
      </c>
      <c r="G10" s="16" t="s">
        <v>32</v>
      </c>
      <c r="H10" s="16"/>
      <c r="I10" s="16">
        <v>60.34</v>
      </c>
      <c r="J10" s="51">
        <v>39</v>
      </c>
      <c r="K10" s="51">
        <v>76.5</v>
      </c>
      <c r="L10" s="51">
        <v>115.5</v>
      </c>
      <c r="M10" s="51">
        <v>38</v>
      </c>
      <c r="N10" s="51">
        <v>37</v>
      </c>
      <c r="O10" s="51">
        <v>37</v>
      </c>
      <c r="P10" s="51">
        <v>36</v>
      </c>
      <c r="Q10" s="51">
        <v>21</v>
      </c>
      <c r="R10" s="51">
        <v>84</v>
      </c>
      <c r="S10" s="51">
        <v>35</v>
      </c>
      <c r="T10" s="51">
        <f t="shared" si="0"/>
        <v>579.34</v>
      </c>
      <c r="U10" s="51">
        <v>82.98</v>
      </c>
      <c r="V10" s="51">
        <v>7</v>
      </c>
      <c r="W10" s="17" t="s">
        <v>33</v>
      </c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</row>
    <row r="11" spans="1:255" s="37" customFormat="1" ht="34.5" customHeight="1">
      <c r="A11" s="41"/>
      <c r="B11" s="13">
        <v>6</v>
      </c>
      <c r="C11" s="14" t="s">
        <v>105</v>
      </c>
      <c r="D11" s="15" t="s">
        <v>31</v>
      </c>
      <c r="E11" s="15" t="s">
        <v>32</v>
      </c>
      <c r="F11" s="16" t="s">
        <v>31</v>
      </c>
      <c r="G11" s="16" t="s">
        <v>32</v>
      </c>
      <c r="H11" s="16"/>
      <c r="I11" s="16">
        <v>63.07</v>
      </c>
      <c r="J11" s="51">
        <v>39</v>
      </c>
      <c r="K11" s="51">
        <v>75</v>
      </c>
      <c r="L11" s="51">
        <v>117</v>
      </c>
      <c r="M11" s="51">
        <v>40</v>
      </c>
      <c r="N11" s="51">
        <v>38</v>
      </c>
      <c r="O11" s="51">
        <v>41</v>
      </c>
      <c r="P11" s="51">
        <v>37</v>
      </c>
      <c r="Q11" s="51">
        <v>21</v>
      </c>
      <c r="R11" s="51">
        <v>105</v>
      </c>
      <c r="S11" s="51">
        <v>84</v>
      </c>
      <c r="T11" s="51">
        <f t="shared" si="0"/>
        <v>660.0699999999999</v>
      </c>
      <c r="U11" s="51">
        <v>94.3</v>
      </c>
      <c r="V11" s="51">
        <v>5</v>
      </c>
      <c r="W11" s="17" t="s">
        <v>33</v>
      </c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</row>
    <row r="12" spans="1:255" s="37" customFormat="1" ht="34.5" customHeight="1">
      <c r="A12" s="41"/>
      <c r="B12" s="13">
        <v>7</v>
      </c>
      <c r="C12" s="14" t="s">
        <v>63</v>
      </c>
      <c r="D12" s="15" t="s">
        <v>31</v>
      </c>
      <c r="E12" s="15" t="s">
        <v>32</v>
      </c>
      <c r="F12" s="16" t="s">
        <v>31</v>
      </c>
      <c r="G12" s="16" t="s">
        <v>32</v>
      </c>
      <c r="H12" s="16"/>
      <c r="I12" s="16">
        <v>70</v>
      </c>
      <c r="J12" s="51">
        <v>38</v>
      </c>
      <c r="K12" s="51">
        <v>81</v>
      </c>
      <c r="L12" s="51">
        <v>121.5</v>
      </c>
      <c r="M12" s="51">
        <v>40</v>
      </c>
      <c r="N12" s="51">
        <v>30</v>
      </c>
      <c r="O12" s="51">
        <v>37</v>
      </c>
      <c r="P12" s="51">
        <v>40</v>
      </c>
      <c r="Q12" s="51">
        <v>21</v>
      </c>
      <c r="R12" s="51">
        <v>105</v>
      </c>
      <c r="S12" s="51">
        <v>84</v>
      </c>
      <c r="T12" s="51">
        <f t="shared" si="0"/>
        <v>667.5</v>
      </c>
      <c r="U12" s="51">
        <v>95.36</v>
      </c>
      <c r="V12" s="51">
        <v>2</v>
      </c>
      <c r="W12" s="17" t="s">
        <v>33</v>
      </c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</row>
    <row r="13" spans="1:255" s="37" customFormat="1" ht="34.5" customHeight="1">
      <c r="A13" s="41"/>
      <c r="B13" s="13">
        <v>8</v>
      </c>
      <c r="C13" s="14" t="s">
        <v>106</v>
      </c>
      <c r="D13" s="15" t="s">
        <v>37</v>
      </c>
      <c r="E13" s="15" t="s">
        <v>80</v>
      </c>
      <c r="F13" s="16"/>
      <c r="G13" s="16"/>
      <c r="H13" s="16"/>
      <c r="I13" s="16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17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</row>
    <row r="14" spans="1:255" s="37" customFormat="1" ht="34.5" customHeight="1">
      <c r="A14" s="41"/>
      <c r="B14" s="13">
        <v>9</v>
      </c>
      <c r="C14" s="14" t="s">
        <v>77</v>
      </c>
      <c r="D14" s="15" t="s">
        <v>31</v>
      </c>
      <c r="E14" s="15" t="s">
        <v>32</v>
      </c>
      <c r="F14" s="16" t="s">
        <v>31</v>
      </c>
      <c r="G14" s="16" t="s">
        <v>32</v>
      </c>
      <c r="H14" s="16"/>
      <c r="I14" s="16">
        <v>62.93</v>
      </c>
      <c r="J14" s="51">
        <v>38</v>
      </c>
      <c r="K14" s="51">
        <v>82.5</v>
      </c>
      <c r="L14" s="51">
        <v>118.5</v>
      </c>
      <c r="M14" s="51">
        <v>41</v>
      </c>
      <c r="N14" s="51">
        <v>35</v>
      </c>
      <c r="O14" s="51">
        <v>37</v>
      </c>
      <c r="P14" s="51">
        <v>40</v>
      </c>
      <c r="Q14" s="51">
        <v>21</v>
      </c>
      <c r="R14" s="51">
        <v>105</v>
      </c>
      <c r="S14" s="51">
        <v>84</v>
      </c>
      <c r="T14" s="51">
        <f>SUM(I14:S14)</f>
        <v>664.9300000000001</v>
      </c>
      <c r="U14" s="51">
        <f>T14/7</f>
        <v>94.99000000000001</v>
      </c>
      <c r="V14" s="51">
        <v>3</v>
      </c>
      <c r="W14" s="17" t="s">
        <v>33</v>
      </c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</row>
    <row r="15" spans="1:255" s="38" customFormat="1" ht="27" customHeight="1">
      <c r="A15" s="13" t="s">
        <v>40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6"/>
      <c r="Q15" s="13"/>
      <c r="R15" s="13"/>
      <c r="S15" s="13"/>
      <c r="T15" s="13"/>
      <c r="U15" s="13"/>
      <c r="V15" s="13"/>
      <c r="W15" s="13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</row>
    <row r="16" spans="1:255" s="38" customFormat="1" ht="21" customHeight="1">
      <c r="A16" s="13" t="s">
        <v>5</v>
      </c>
      <c r="B16" s="13"/>
      <c r="C16" s="12" t="s">
        <v>41</v>
      </c>
      <c r="D16" s="12" t="s">
        <v>42</v>
      </c>
      <c r="E16" s="12"/>
      <c r="F16" s="12"/>
      <c r="G16" s="12"/>
      <c r="H16" s="12"/>
      <c r="I16" s="13" t="s">
        <v>43</v>
      </c>
      <c r="J16" s="13"/>
      <c r="K16" s="13"/>
      <c r="L16" s="13"/>
      <c r="M16" s="13"/>
      <c r="N16" s="13"/>
      <c r="O16" s="13"/>
      <c r="P16" s="16"/>
      <c r="Q16" s="13"/>
      <c r="R16" s="13"/>
      <c r="S16" s="13"/>
      <c r="T16" s="13"/>
      <c r="U16" s="13"/>
      <c r="V16" s="13"/>
      <c r="W16" s="13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</row>
    <row r="17" spans="1:255" s="38" customFormat="1" ht="21" customHeight="1">
      <c r="A17" s="13"/>
      <c r="B17" s="13"/>
      <c r="C17" s="12"/>
      <c r="D17" s="12"/>
      <c r="E17" s="12"/>
      <c r="F17" s="12"/>
      <c r="G17" s="12"/>
      <c r="H17" s="12"/>
      <c r="I17" s="13"/>
      <c r="J17" s="13"/>
      <c r="K17" s="13"/>
      <c r="L17" s="13"/>
      <c r="M17" s="13"/>
      <c r="N17" s="13"/>
      <c r="O17" s="13"/>
      <c r="P17" s="16"/>
      <c r="Q17" s="13"/>
      <c r="R17" s="13"/>
      <c r="S17" s="13"/>
      <c r="T17" s="13"/>
      <c r="U17" s="13"/>
      <c r="V17" s="13"/>
      <c r="W17" s="13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</row>
    <row r="18" spans="1:255" s="34" customFormat="1" ht="34.5" customHeight="1">
      <c r="A18" s="13" t="s">
        <v>100</v>
      </c>
      <c r="B18" s="13">
        <v>1</v>
      </c>
      <c r="C18" s="15" t="s">
        <v>44</v>
      </c>
      <c r="D18" s="17" t="s">
        <v>101</v>
      </c>
      <c r="E18" s="17"/>
      <c r="F18" s="17"/>
      <c r="G18" s="17"/>
      <c r="H18" s="17"/>
      <c r="I18" s="21">
        <v>1382270.87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</row>
    <row r="19" spans="1:255" s="34" customFormat="1" ht="34.5" customHeight="1">
      <c r="A19" s="13"/>
      <c r="B19" s="13">
        <v>2</v>
      </c>
      <c r="C19" s="15" t="s">
        <v>45</v>
      </c>
      <c r="D19" s="17" t="s">
        <v>63</v>
      </c>
      <c r="E19" s="17"/>
      <c r="F19" s="17"/>
      <c r="G19" s="17"/>
      <c r="H19" s="17"/>
      <c r="I19" s="21">
        <v>1217859.8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</row>
    <row r="20" spans="1:255" s="34" customFormat="1" ht="34.5" customHeight="1">
      <c r="A20" s="13"/>
      <c r="B20" s="13">
        <v>3</v>
      </c>
      <c r="C20" s="15" t="s">
        <v>46</v>
      </c>
      <c r="D20" s="17" t="s">
        <v>77</v>
      </c>
      <c r="E20" s="17"/>
      <c r="F20" s="17"/>
      <c r="G20" s="17"/>
      <c r="H20" s="17"/>
      <c r="I20" s="21">
        <v>1354869.03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</row>
    <row r="21" spans="2:255" s="34" customFormat="1" ht="21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35"/>
      <c r="U21" s="35"/>
      <c r="V21" s="35"/>
      <c r="W21" s="35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</row>
  </sheetData>
  <sheetProtection/>
  <mergeCells count="44">
    <mergeCell ref="A1:W1"/>
    <mergeCell ref="A2:B2"/>
    <mergeCell ref="D2:G2"/>
    <mergeCell ref="I2:W2"/>
    <mergeCell ref="D3:E3"/>
    <mergeCell ref="F3:H3"/>
    <mergeCell ref="I3:W3"/>
    <mergeCell ref="J4:P4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A15:W15"/>
    <mergeCell ref="D18:H18"/>
    <mergeCell ref="I18:W18"/>
    <mergeCell ref="D19:H19"/>
    <mergeCell ref="I19:W19"/>
    <mergeCell ref="D20:H20"/>
    <mergeCell ref="I20:W20"/>
    <mergeCell ref="A6:A14"/>
    <mergeCell ref="A18:A20"/>
    <mergeCell ref="C3:C5"/>
    <mergeCell ref="C16:C17"/>
    <mergeCell ref="D4:D5"/>
    <mergeCell ref="E4:E5"/>
    <mergeCell ref="F4:F5"/>
    <mergeCell ref="I4:I5"/>
    <mergeCell ref="Q4:Q5"/>
    <mergeCell ref="R4:R5"/>
    <mergeCell ref="S4:S5"/>
    <mergeCell ref="T4:T5"/>
    <mergeCell ref="U4:U5"/>
    <mergeCell ref="V4:V5"/>
    <mergeCell ref="W4:W5"/>
    <mergeCell ref="A3:B5"/>
    <mergeCell ref="G4:H5"/>
    <mergeCell ref="A16:B17"/>
    <mergeCell ref="D16:H17"/>
    <mergeCell ref="I16:W1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U20"/>
  <sheetViews>
    <sheetView zoomScaleSheetLayoutView="100" workbookViewId="0" topLeftCell="A1">
      <selection activeCell="K12" sqref="K12"/>
    </sheetView>
  </sheetViews>
  <sheetFormatPr defaultColWidth="9.00390625" defaultRowHeight="21" customHeight="1"/>
  <cols>
    <col min="1" max="1" width="5.75390625" style="39" customWidth="1"/>
    <col min="2" max="2" width="4.625" style="6" customWidth="1"/>
    <col min="3" max="3" width="32.00390625" style="6" customWidth="1"/>
    <col min="4" max="4" width="6.625" style="6" customWidth="1"/>
    <col min="5" max="5" width="13.125" style="6" customWidth="1"/>
    <col min="6" max="6" width="6.625" style="6" customWidth="1"/>
    <col min="7" max="7" width="5.25390625" style="6" customWidth="1"/>
    <col min="8" max="9" width="6.875" style="6" customWidth="1"/>
    <col min="10" max="19" width="7.25390625" style="6" customWidth="1"/>
    <col min="20" max="21" width="10.375" style="35" customWidth="1"/>
    <col min="22" max="22" width="8.625" style="35" customWidth="1"/>
    <col min="23" max="23" width="13.00390625" style="35" customWidth="1"/>
    <col min="24" max="255" width="9.00390625" style="9" customWidth="1"/>
    <col min="256" max="256" width="9.00390625" style="39" customWidth="1"/>
  </cols>
  <sheetData>
    <row r="1" spans="1:23" s="36" customFormat="1" ht="36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42"/>
      <c r="Q1" s="28"/>
      <c r="R1" s="28"/>
      <c r="S1" s="28"/>
      <c r="T1" s="28"/>
      <c r="U1" s="28"/>
      <c r="V1" s="28"/>
      <c r="W1" s="28"/>
    </row>
    <row r="2" spans="1:23" s="36" customFormat="1" ht="27" customHeight="1">
      <c r="A2" s="11" t="s">
        <v>1</v>
      </c>
      <c r="B2" s="11"/>
      <c r="C2" s="12" t="s">
        <v>2</v>
      </c>
      <c r="D2" s="13" t="s">
        <v>3</v>
      </c>
      <c r="E2" s="13"/>
      <c r="F2" s="13"/>
      <c r="G2" s="13"/>
      <c r="H2" s="12" t="s">
        <v>4</v>
      </c>
      <c r="I2" s="19">
        <v>44488</v>
      </c>
      <c r="J2" s="19"/>
      <c r="K2" s="19"/>
      <c r="L2" s="19"/>
      <c r="M2" s="19"/>
      <c r="N2" s="19"/>
      <c r="O2" s="19"/>
      <c r="P2" s="43"/>
      <c r="Q2" s="19"/>
      <c r="R2" s="19"/>
      <c r="S2" s="19"/>
      <c r="T2" s="19"/>
      <c r="U2" s="19"/>
      <c r="V2" s="19"/>
      <c r="W2" s="19"/>
    </row>
    <row r="3" spans="1:23" s="37" customFormat="1" ht="27" customHeight="1">
      <c r="A3" s="13" t="s">
        <v>5</v>
      </c>
      <c r="B3" s="13"/>
      <c r="C3" s="13" t="s">
        <v>6</v>
      </c>
      <c r="D3" s="12" t="s">
        <v>7</v>
      </c>
      <c r="E3" s="12"/>
      <c r="F3" s="12" t="s">
        <v>8</v>
      </c>
      <c r="G3" s="12"/>
      <c r="H3" s="12"/>
      <c r="I3" s="13" t="s">
        <v>9</v>
      </c>
      <c r="J3" s="13"/>
      <c r="K3" s="13"/>
      <c r="L3" s="13"/>
      <c r="M3" s="13"/>
      <c r="N3" s="13"/>
      <c r="O3" s="13"/>
      <c r="P3" s="16"/>
      <c r="Q3" s="13"/>
      <c r="R3" s="13"/>
      <c r="S3" s="13"/>
      <c r="T3" s="13"/>
      <c r="U3" s="13"/>
      <c r="V3" s="13"/>
      <c r="W3" s="13"/>
    </row>
    <row r="4" spans="1:23" s="37" customFormat="1" ht="42" customHeight="1">
      <c r="A4" s="13"/>
      <c r="B4" s="13"/>
      <c r="C4" s="13"/>
      <c r="D4" s="13" t="s">
        <v>10</v>
      </c>
      <c r="E4" s="13" t="s">
        <v>11</v>
      </c>
      <c r="F4" s="13" t="s">
        <v>12</v>
      </c>
      <c r="G4" s="13" t="s">
        <v>11</v>
      </c>
      <c r="H4" s="13"/>
      <c r="I4" s="13" t="s">
        <v>13</v>
      </c>
      <c r="J4" s="13" t="s">
        <v>14</v>
      </c>
      <c r="K4" s="13"/>
      <c r="L4" s="13"/>
      <c r="M4" s="13"/>
      <c r="N4" s="13"/>
      <c r="O4" s="13"/>
      <c r="P4" s="16"/>
      <c r="Q4" s="13" t="s">
        <v>15</v>
      </c>
      <c r="R4" s="13" t="s">
        <v>16</v>
      </c>
      <c r="S4" s="13" t="s">
        <v>17</v>
      </c>
      <c r="T4" s="22" t="s">
        <v>18</v>
      </c>
      <c r="U4" s="22" t="s">
        <v>19</v>
      </c>
      <c r="V4" s="23" t="s">
        <v>20</v>
      </c>
      <c r="W4" s="23" t="s">
        <v>21</v>
      </c>
    </row>
    <row r="5" spans="1:255" s="37" customFormat="1" ht="34.5" customHeight="1">
      <c r="A5" s="13"/>
      <c r="B5" s="13"/>
      <c r="C5" s="13"/>
      <c r="D5" s="13"/>
      <c r="E5" s="13"/>
      <c r="F5" s="13"/>
      <c r="G5" s="13"/>
      <c r="H5" s="13"/>
      <c r="I5" s="13"/>
      <c r="J5" s="13" t="s">
        <v>22</v>
      </c>
      <c r="K5" s="13" t="s">
        <v>23</v>
      </c>
      <c r="L5" s="13" t="s">
        <v>24</v>
      </c>
      <c r="M5" s="13" t="s">
        <v>25</v>
      </c>
      <c r="N5" s="13" t="s">
        <v>26</v>
      </c>
      <c r="O5" s="13" t="s">
        <v>27</v>
      </c>
      <c r="P5" s="13" t="s">
        <v>28</v>
      </c>
      <c r="Q5" s="13"/>
      <c r="R5" s="13"/>
      <c r="S5" s="24"/>
      <c r="T5" s="22"/>
      <c r="U5" s="22"/>
      <c r="V5" s="23"/>
      <c r="W5" s="23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</row>
    <row r="6" spans="1:255" s="37" customFormat="1" ht="34.5" customHeight="1">
      <c r="A6" s="40" t="s">
        <v>107</v>
      </c>
      <c r="B6" s="13">
        <v>1</v>
      </c>
      <c r="C6" s="14" t="s">
        <v>108</v>
      </c>
      <c r="D6" s="15" t="s">
        <v>31</v>
      </c>
      <c r="E6" s="15" t="s">
        <v>32</v>
      </c>
      <c r="F6" s="16" t="s">
        <v>31</v>
      </c>
      <c r="G6" s="16" t="s">
        <v>32</v>
      </c>
      <c r="H6" s="16"/>
      <c r="I6" s="16">
        <v>66.43</v>
      </c>
      <c r="J6" s="25">
        <v>40</v>
      </c>
      <c r="K6" s="25">
        <v>79.5</v>
      </c>
      <c r="L6" s="25">
        <v>123</v>
      </c>
      <c r="M6" s="25">
        <v>40</v>
      </c>
      <c r="N6" s="25">
        <v>39</v>
      </c>
      <c r="O6" s="25">
        <v>37</v>
      </c>
      <c r="P6" s="16">
        <v>35</v>
      </c>
      <c r="Q6" s="16">
        <v>21</v>
      </c>
      <c r="R6" s="16">
        <v>105</v>
      </c>
      <c r="S6" s="47">
        <v>35</v>
      </c>
      <c r="T6" s="17">
        <f aca="true" t="shared" si="0" ref="T6:T12">SUM(I6:S6)</f>
        <v>620.9300000000001</v>
      </c>
      <c r="U6" s="17">
        <f aca="true" t="shared" si="1" ref="U6:U12">T6/7</f>
        <v>88.70428571428572</v>
      </c>
      <c r="V6" s="48">
        <v>4</v>
      </c>
      <c r="W6" s="17" t="s">
        <v>33</v>
      </c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</row>
    <row r="7" spans="1:255" s="37" customFormat="1" ht="34.5" customHeight="1">
      <c r="A7" s="41"/>
      <c r="B7" s="13">
        <v>2</v>
      </c>
      <c r="C7" s="14" t="s">
        <v>109</v>
      </c>
      <c r="D7" s="15" t="s">
        <v>31</v>
      </c>
      <c r="E7" s="15" t="s">
        <v>32</v>
      </c>
      <c r="F7" s="16" t="s">
        <v>31</v>
      </c>
      <c r="G7" s="16" t="s">
        <v>32</v>
      </c>
      <c r="H7" s="16"/>
      <c r="I7" s="16">
        <v>66.22</v>
      </c>
      <c r="J7" s="25">
        <v>40</v>
      </c>
      <c r="K7" s="25">
        <v>79.5</v>
      </c>
      <c r="L7" s="25">
        <v>117</v>
      </c>
      <c r="M7" s="25">
        <v>40</v>
      </c>
      <c r="N7" s="25">
        <v>40</v>
      </c>
      <c r="O7" s="25">
        <v>38</v>
      </c>
      <c r="P7" s="16">
        <v>37</v>
      </c>
      <c r="Q7" s="16">
        <v>7</v>
      </c>
      <c r="R7" s="16">
        <v>35</v>
      </c>
      <c r="S7" s="47">
        <v>0</v>
      </c>
      <c r="T7" s="17">
        <f t="shared" si="0"/>
        <v>499.72</v>
      </c>
      <c r="U7" s="17">
        <f t="shared" si="1"/>
        <v>71.38857142857144</v>
      </c>
      <c r="V7" s="48">
        <v>7</v>
      </c>
      <c r="W7" s="17" t="s">
        <v>33</v>
      </c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</row>
    <row r="8" spans="1:255" s="37" customFormat="1" ht="34.5" customHeight="1">
      <c r="A8" s="41"/>
      <c r="B8" s="13">
        <v>3</v>
      </c>
      <c r="C8" s="14" t="s">
        <v>110</v>
      </c>
      <c r="D8" s="15" t="s">
        <v>31</v>
      </c>
      <c r="E8" s="15" t="s">
        <v>32</v>
      </c>
      <c r="F8" s="16" t="s">
        <v>31</v>
      </c>
      <c r="G8" s="16" t="s">
        <v>32</v>
      </c>
      <c r="H8" s="16"/>
      <c r="I8" s="16">
        <v>66.78</v>
      </c>
      <c r="J8" s="25">
        <v>39</v>
      </c>
      <c r="K8" s="25">
        <v>76.5</v>
      </c>
      <c r="L8" s="25">
        <v>117</v>
      </c>
      <c r="M8" s="25">
        <v>40</v>
      </c>
      <c r="N8" s="25">
        <v>40</v>
      </c>
      <c r="O8" s="25">
        <v>38</v>
      </c>
      <c r="P8" s="16">
        <v>38</v>
      </c>
      <c r="Q8" s="16">
        <v>7</v>
      </c>
      <c r="R8" s="16">
        <v>49</v>
      </c>
      <c r="S8" s="47">
        <v>0</v>
      </c>
      <c r="T8" s="17">
        <f t="shared" si="0"/>
        <v>511.28</v>
      </c>
      <c r="U8" s="17">
        <f t="shared" si="1"/>
        <v>73.03999999999999</v>
      </c>
      <c r="V8" s="48">
        <v>6</v>
      </c>
      <c r="W8" s="17" t="s">
        <v>33</v>
      </c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</row>
    <row r="9" spans="1:255" s="37" customFormat="1" ht="34.5" customHeight="1">
      <c r="A9" s="41"/>
      <c r="B9" s="13">
        <v>4</v>
      </c>
      <c r="C9" s="14" t="s">
        <v>75</v>
      </c>
      <c r="D9" s="15" t="s">
        <v>31</v>
      </c>
      <c r="E9" s="15" t="s">
        <v>32</v>
      </c>
      <c r="F9" s="16" t="s">
        <v>31</v>
      </c>
      <c r="G9" s="16" t="s">
        <v>32</v>
      </c>
      <c r="H9" s="16"/>
      <c r="I9" s="16">
        <v>70</v>
      </c>
      <c r="J9" s="44">
        <v>41</v>
      </c>
      <c r="K9" s="44">
        <v>81</v>
      </c>
      <c r="L9" s="44">
        <v>123</v>
      </c>
      <c r="M9" s="44">
        <v>41</v>
      </c>
      <c r="N9" s="44">
        <v>41</v>
      </c>
      <c r="O9" s="44">
        <v>41</v>
      </c>
      <c r="P9" s="45">
        <v>40</v>
      </c>
      <c r="Q9" s="44">
        <v>21</v>
      </c>
      <c r="R9" s="45">
        <v>105</v>
      </c>
      <c r="S9" s="45">
        <v>84</v>
      </c>
      <c r="T9" s="17">
        <f t="shared" si="0"/>
        <v>688</v>
      </c>
      <c r="U9" s="17">
        <f t="shared" si="1"/>
        <v>98.28571428571429</v>
      </c>
      <c r="V9" s="49">
        <v>1</v>
      </c>
      <c r="W9" s="17" t="s">
        <v>33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</row>
    <row r="10" spans="1:255" s="37" customFormat="1" ht="34.5" customHeight="1">
      <c r="A10" s="41"/>
      <c r="B10" s="13">
        <v>5</v>
      </c>
      <c r="C10" s="14" t="s">
        <v>111</v>
      </c>
      <c r="D10" s="15" t="s">
        <v>31</v>
      </c>
      <c r="E10" s="15" t="s">
        <v>32</v>
      </c>
      <c r="F10" s="16" t="s">
        <v>31</v>
      </c>
      <c r="G10" s="16" t="s">
        <v>32</v>
      </c>
      <c r="H10" s="16"/>
      <c r="I10" s="16">
        <v>67.97</v>
      </c>
      <c r="J10" s="44">
        <v>41</v>
      </c>
      <c r="K10" s="44">
        <v>82.5</v>
      </c>
      <c r="L10" s="44">
        <v>124.5</v>
      </c>
      <c r="M10" s="44">
        <v>41</v>
      </c>
      <c r="N10" s="44">
        <v>41</v>
      </c>
      <c r="O10" s="44">
        <v>41</v>
      </c>
      <c r="P10" s="45">
        <v>39</v>
      </c>
      <c r="Q10" s="44">
        <v>21</v>
      </c>
      <c r="R10" s="45">
        <v>105</v>
      </c>
      <c r="S10" s="45">
        <v>84</v>
      </c>
      <c r="T10" s="17">
        <f t="shared" si="0"/>
        <v>687.97</v>
      </c>
      <c r="U10" s="17">
        <f t="shared" si="1"/>
        <v>98.28142857142858</v>
      </c>
      <c r="V10" s="49">
        <v>2</v>
      </c>
      <c r="W10" s="17" t="s">
        <v>33</v>
      </c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</row>
    <row r="11" spans="1:255" s="37" customFormat="1" ht="34.5" customHeight="1">
      <c r="A11" s="41"/>
      <c r="B11" s="13">
        <v>6</v>
      </c>
      <c r="C11" s="14" t="s">
        <v>55</v>
      </c>
      <c r="D11" s="15" t="s">
        <v>31</v>
      </c>
      <c r="E11" s="15" t="s">
        <v>32</v>
      </c>
      <c r="F11" s="16" t="s">
        <v>31</v>
      </c>
      <c r="G11" s="16" t="s">
        <v>32</v>
      </c>
      <c r="H11" s="16"/>
      <c r="I11" s="16">
        <v>67.48</v>
      </c>
      <c r="J11" s="25">
        <v>40</v>
      </c>
      <c r="K11" s="25">
        <v>79.5</v>
      </c>
      <c r="L11" s="25">
        <v>121.5</v>
      </c>
      <c r="M11" s="25">
        <v>40</v>
      </c>
      <c r="N11" s="25">
        <v>41</v>
      </c>
      <c r="O11" s="25">
        <v>39</v>
      </c>
      <c r="P11" s="46">
        <v>40</v>
      </c>
      <c r="Q11" s="25">
        <v>21</v>
      </c>
      <c r="R11" s="46">
        <v>105</v>
      </c>
      <c r="S11" s="46">
        <v>84</v>
      </c>
      <c r="T11" s="17">
        <f t="shared" si="0"/>
        <v>678.48</v>
      </c>
      <c r="U11" s="17">
        <f t="shared" si="1"/>
        <v>96.92571428571429</v>
      </c>
      <c r="V11" s="50">
        <v>3</v>
      </c>
      <c r="W11" s="17" t="s">
        <v>33</v>
      </c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</row>
    <row r="12" spans="1:255" s="37" customFormat="1" ht="34.5" customHeight="1">
      <c r="A12" s="41"/>
      <c r="B12" s="13">
        <v>7</v>
      </c>
      <c r="C12" s="14" t="s">
        <v>58</v>
      </c>
      <c r="D12" s="15" t="s">
        <v>37</v>
      </c>
      <c r="E12" s="15" t="s">
        <v>59</v>
      </c>
      <c r="F12" s="16"/>
      <c r="G12" s="16" t="s">
        <v>32</v>
      </c>
      <c r="H12" s="16"/>
      <c r="I12" s="16"/>
      <c r="J12" s="25"/>
      <c r="K12" s="25"/>
      <c r="L12" s="25"/>
      <c r="M12" s="25"/>
      <c r="N12" s="25"/>
      <c r="O12" s="25"/>
      <c r="P12" s="46"/>
      <c r="Q12" s="25"/>
      <c r="R12" s="46"/>
      <c r="S12" s="46"/>
      <c r="T12" s="17"/>
      <c r="U12" s="17"/>
      <c r="V12" s="50"/>
      <c r="W12" s="17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</row>
    <row r="13" spans="1:255" s="37" customFormat="1" ht="34.5" customHeight="1">
      <c r="A13" s="41"/>
      <c r="B13" s="13">
        <v>8</v>
      </c>
      <c r="C13" s="14" t="s">
        <v>112</v>
      </c>
      <c r="D13" s="15" t="s">
        <v>31</v>
      </c>
      <c r="E13" s="15" t="s">
        <v>32</v>
      </c>
      <c r="F13" s="16" t="s">
        <v>31</v>
      </c>
      <c r="G13" s="16" t="s">
        <v>32</v>
      </c>
      <c r="H13" s="16"/>
      <c r="I13" s="16">
        <v>65.59</v>
      </c>
      <c r="J13" s="25">
        <v>38</v>
      </c>
      <c r="K13" s="25">
        <v>76.5</v>
      </c>
      <c r="L13" s="25">
        <v>118.5</v>
      </c>
      <c r="M13" s="25">
        <v>37</v>
      </c>
      <c r="N13" s="25">
        <v>36</v>
      </c>
      <c r="O13" s="25">
        <v>38</v>
      </c>
      <c r="P13" s="46">
        <v>37</v>
      </c>
      <c r="Q13" s="25">
        <v>21</v>
      </c>
      <c r="R13" s="46">
        <v>98</v>
      </c>
      <c r="S13" s="46">
        <v>0</v>
      </c>
      <c r="T13" s="17">
        <f>SUM(I13:S13)</f>
        <v>565.59</v>
      </c>
      <c r="U13" s="17">
        <f>T13/7</f>
        <v>80.79857142857144</v>
      </c>
      <c r="V13" s="50">
        <v>5</v>
      </c>
      <c r="W13" s="17" t="s">
        <v>33</v>
      </c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</row>
    <row r="14" spans="1:255" s="38" customFormat="1" ht="27" customHeight="1">
      <c r="A14" s="13" t="s">
        <v>40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6"/>
      <c r="Q14" s="13"/>
      <c r="R14" s="13"/>
      <c r="S14" s="13"/>
      <c r="T14" s="13"/>
      <c r="U14" s="13"/>
      <c r="V14" s="13"/>
      <c r="W14" s="13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</row>
    <row r="15" spans="1:255" s="38" customFormat="1" ht="21" customHeight="1">
      <c r="A15" s="13" t="s">
        <v>5</v>
      </c>
      <c r="B15" s="13"/>
      <c r="C15" s="12" t="s">
        <v>41</v>
      </c>
      <c r="D15" s="12" t="s">
        <v>42</v>
      </c>
      <c r="E15" s="12"/>
      <c r="F15" s="12"/>
      <c r="G15" s="12"/>
      <c r="H15" s="12"/>
      <c r="I15" s="13" t="s">
        <v>43</v>
      </c>
      <c r="J15" s="13"/>
      <c r="K15" s="13"/>
      <c r="L15" s="13"/>
      <c r="M15" s="13"/>
      <c r="N15" s="13"/>
      <c r="O15" s="13"/>
      <c r="P15" s="16"/>
      <c r="Q15" s="13"/>
      <c r="R15" s="13"/>
      <c r="S15" s="13"/>
      <c r="T15" s="13"/>
      <c r="U15" s="13"/>
      <c r="V15" s="13"/>
      <c r="W15" s="13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</row>
    <row r="16" spans="1:255" s="38" customFormat="1" ht="21" customHeight="1">
      <c r="A16" s="13"/>
      <c r="B16" s="13"/>
      <c r="C16" s="12"/>
      <c r="D16" s="12"/>
      <c r="E16" s="12"/>
      <c r="F16" s="12"/>
      <c r="G16" s="12"/>
      <c r="H16" s="12"/>
      <c r="I16" s="13"/>
      <c r="J16" s="13"/>
      <c r="K16" s="13"/>
      <c r="L16" s="13"/>
      <c r="M16" s="13"/>
      <c r="N16" s="13"/>
      <c r="O16" s="13"/>
      <c r="P16" s="16"/>
      <c r="Q16" s="13"/>
      <c r="R16" s="13"/>
      <c r="S16" s="13"/>
      <c r="T16" s="13"/>
      <c r="U16" s="13"/>
      <c r="V16" s="13"/>
      <c r="W16" s="13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</row>
    <row r="17" spans="1:255" s="34" customFormat="1" ht="34.5" customHeight="1">
      <c r="A17" s="13" t="s">
        <v>107</v>
      </c>
      <c r="B17" s="13">
        <v>1</v>
      </c>
      <c r="C17" s="15" t="s">
        <v>44</v>
      </c>
      <c r="D17" s="17" t="s">
        <v>111</v>
      </c>
      <c r="E17" s="17"/>
      <c r="F17" s="17"/>
      <c r="G17" s="17"/>
      <c r="H17" s="17"/>
      <c r="I17" s="21">
        <v>1701235.88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</row>
    <row r="18" spans="1:255" s="34" customFormat="1" ht="34.5" customHeight="1">
      <c r="A18" s="13"/>
      <c r="B18" s="13">
        <v>2</v>
      </c>
      <c r="C18" s="15" t="s">
        <v>45</v>
      </c>
      <c r="D18" s="17" t="s">
        <v>108</v>
      </c>
      <c r="E18" s="17"/>
      <c r="F18" s="17"/>
      <c r="G18" s="17"/>
      <c r="H18" s="17"/>
      <c r="I18" s="21">
        <v>1740500.41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</row>
    <row r="19" spans="1:255" s="34" customFormat="1" ht="34.5" customHeight="1">
      <c r="A19" s="13"/>
      <c r="B19" s="13">
        <v>3</v>
      </c>
      <c r="C19" s="15" t="s">
        <v>46</v>
      </c>
      <c r="D19" s="17" t="s">
        <v>112</v>
      </c>
      <c r="E19" s="17"/>
      <c r="F19" s="17"/>
      <c r="G19" s="17"/>
      <c r="H19" s="17"/>
      <c r="I19" s="21">
        <v>1762500.73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</row>
    <row r="20" spans="2:255" s="34" customFormat="1" ht="21" customHeigh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35"/>
      <c r="U20" s="35"/>
      <c r="V20" s="35"/>
      <c r="W20" s="35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</row>
  </sheetData>
  <sheetProtection/>
  <mergeCells count="43">
    <mergeCell ref="A1:W1"/>
    <mergeCell ref="A2:B2"/>
    <mergeCell ref="D2:G2"/>
    <mergeCell ref="I2:W2"/>
    <mergeCell ref="D3:E3"/>
    <mergeCell ref="F3:H3"/>
    <mergeCell ref="I3:W3"/>
    <mergeCell ref="J4:P4"/>
    <mergeCell ref="G6:H6"/>
    <mergeCell ref="G7:H7"/>
    <mergeCell ref="G8:H8"/>
    <mergeCell ref="G9:H9"/>
    <mergeCell ref="G10:H10"/>
    <mergeCell ref="G11:H11"/>
    <mergeCell ref="G12:H12"/>
    <mergeCell ref="G13:H13"/>
    <mergeCell ref="A14:W14"/>
    <mergeCell ref="D17:H17"/>
    <mergeCell ref="I17:W17"/>
    <mergeCell ref="D18:H18"/>
    <mergeCell ref="I18:W18"/>
    <mergeCell ref="D19:H19"/>
    <mergeCell ref="I19:W19"/>
    <mergeCell ref="A6:A13"/>
    <mergeCell ref="A17:A19"/>
    <mergeCell ref="C3:C5"/>
    <mergeCell ref="C15:C16"/>
    <mergeCell ref="D4:D5"/>
    <mergeCell ref="E4:E5"/>
    <mergeCell ref="F4:F5"/>
    <mergeCell ref="I4:I5"/>
    <mergeCell ref="Q4:Q5"/>
    <mergeCell ref="R4:R5"/>
    <mergeCell ref="S4:S5"/>
    <mergeCell ref="T4:T5"/>
    <mergeCell ref="U4:U5"/>
    <mergeCell ref="V4:V5"/>
    <mergeCell ref="W4:W5"/>
    <mergeCell ref="A3:B5"/>
    <mergeCell ref="G4:H5"/>
    <mergeCell ref="A15:B16"/>
    <mergeCell ref="D15:H16"/>
    <mergeCell ref="I15:W1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U23"/>
  <sheetViews>
    <sheetView zoomScaleSheetLayoutView="100" workbookViewId="0" topLeftCell="A1">
      <selection activeCell="F14" sqref="F14"/>
    </sheetView>
  </sheetViews>
  <sheetFormatPr defaultColWidth="9.00390625" defaultRowHeight="21" customHeight="1"/>
  <cols>
    <col min="1" max="1" width="5.75390625" style="0" customWidth="1"/>
    <col min="2" max="2" width="4.625" style="6" customWidth="1"/>
    <col min="3" max="3" width="32.00390625" style="7" customWidth="1"/>
    <col min="4" max="4" width="6.625" style="7" customWidth="1"/>
    <col min="5" max="5" width="13.125" style="7" customWidth="1"/>
    <col min="6" max="6" width="6.625" style="7" customWidth="1"/>
    <col min="7" max="7" width="5.25390625" style="7" customWidth="1"/>
    <col min="8" max="9" width="6.875" style="7" customWidth="1"/>
    <col min="10" max="19" width="7.25390625" style="7" customWidth="1"/>
    <col min="20" max="21" width="10.375" style="8" customWidth="1"/>
    <col min="22" max="22" width="8.625" style="8" customWidth="1"/>
    <col min="23" max="23" width="13.00390625" style="8" customWidth="1"/>
    <col min="24" max="255" width="9.00390625" style="9" customWidth="1"/>
  </cols>
  <sheetData>
    <row r="1" spans="1:23" s="1" customFormat="1" ht="21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s="1" customFormat="1" ht="36" customHeight="1">
      <c r="A2" s="11" t="s">
        <v>1</v>
      </c>
      <c r="B2" s="11"/>
      <c r="C2" s="12" t="s">
        <v>2</v>
      </c>
      <c r="D2" s="13" t="s">
        <v>3</v>
      </c>
      <c r="E2" s="13"/>
      <c r="F2" s="13"/>
      <c r="G2" s="13"/>
      <c r="H2" s="12" t="s">
        <v>4</v>
      </c>
      <c r="I2" s="19">
        <v>44488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s="1" customFormat="1" ht="27" customHeight="1">
      <c r="A3" s="13" t="s">
        <v>5</v>
      </c>
      <c r="B3" s="13"/>
      <c r="C3" s="13" t="s">
        <v>6</v>
      </c>
      <c r="D3" s="12" t="s">
        <v>7</v>
      </c>
      <c r="E3" s="12"/>
      <c r="F3" s="12" t="s">
        <v>8</v>
      </c>
      <c r="G3" s="12"/>
      <c r="H3" s="12"/>
      <c r="I3" s="13" t="s">
        <v>9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s="2" customFormat="1" ht="27" customHeight="1">
      <c r="A4" s="13"/>
      <c r="B4" s="13"/>
      <c r="C4" s="13"/>
      <c r="D4" s="13" t="s">
        <v>10</v>
      </c>
      <c r="E4" s="13" t="s">
        <v>11</v>
      </c>
      <c r="F4" s="13" t="s">
        <v>12</v>
      </c>
      <c r="G4" s="13" t="s">
        <v>11</v>
      </c>
      <c r="H4" s="13"/>
      <c r="I4" s="13" t="s">
        <v>13</v>
      </c>
      <c r="J4" s="13" t="s">
        <v>14</v>
      </c>
      <c r="K4" s="13"/>
      <c r="L4" s="13"/>
      <c r="M4" s="13"/>
      <c r="N4" s="13"/>
      <c r="O4" s="13"/>
      <c r="P4" s="13"/>
      <c r="Q4" s="13" t="s">
        <v>15</v>
      </c>
      <c r="R4" s="13" t="s">
        <v>16</v>
      </c>
      <c r="S4" s="13" t="s">
        <v>17</v>
      </c>
      <c r="T4" s="22" t="s">
        <v>18</v>
      </c>
      <c r="U4" s="22" t="s">
        <v>19</v>
      </c>
      <c r="V4" s="23" t="s">
        <v>20</v>
      </c>
      <c r="W4" s="23" t="s">
        <v>21</v>
      </c>
    </row>
    <row r="5" spans="1:23" s="2" customFormat="1" ht="48" customHeight="1">
      <c r="A5" s="13"/>
      <c r="B5" s="13"/>
      <c r="C5" s="13"/>
      <c r="D5" s="13"/>
      <c r="E5" s="13"/>
      <c r="F5" s="13"/>
      <c r="G5" s="13"/>
      <c r="H5" s="13"/>
      <c r="I5" s="13"/>
      <c r="J5" s="13" t="s">
        <v>22</v>
      </c>
      <c r="K5" s="13" t="s">
        <v>23</v>
      </c>
      <c r="L5" s="13" t="s">
        <v>24</v>
      </c>
      <c r="M5" s="13" t="s">
        <v>25</v>
      </c>
      <c r="N5" s="13" t="s">
        <v>26</v>
      </c>
      <c r="O5" s="13" t="s">
        <v>27</v>
      </c>
      <c r="P5" s="13" t="s">
        <v>28</v>
      </c>
      <c r="Q5" s="13"/>
      <c r="R5" s="13"/>
      <c r="S5" s="24"/>
      <c r="T5" s="22"/>
      <c r="U5" s="22"/>
      <c r="V5" s="23"/>
      <c r="W5" s="23"/>
    </row>
    <row r="6" spans="1:255" s="3" customFormat="1" ht="34.5" customHeight="1">
      <c r="A6" s="13" t="s">
        <v>113</v>
      </c>
      <c r="B6" s="13">
        <v>1</v>
      </c>
      <c r="C6" s="29" t="s">
        <v>114</v>
      </c>
      <c r="D6" s="29" t="s">
        <v>31</v>
      </c>
      <c r="E6" s="29" t="s">
        <v>32</v>
      </c>
      <c r="F6" s="29" t="s">
        <v>31</v>
      </c>
      <c r="G6" s="30" t="s">
        <v>32</v>
      </c>
      <c r="H6" s="31"/>
      <c r="I6" s="20">
        <v>60.9</v>
      </c>
      <c r="J6" s="20">
        <v>40</v>
      </c>
      <c r="K6" s="20">
        <v>79.5</v>
      </c>
      <c r="L6" s="20">
        <v>123</v>
      </c>
      <c r="M6" s="20">
        <v>40</v>
      </c>
      <c r="N6" s="20">
        <v>39</v>
      </c>
      <c r="O6" s="20">
        <v>37</v>
      </c>
      <c r="P6" s="20">
        <v>35</v>
      </c>
      <c r="Q6" s="20">
        <v>21</v>
      </c>
      <c r="R6" s="20">
        <v>105</v>
      </c>
      <c r="S6" s="20">
        <v>35</v>
      </c>
      <c r="T6" s="20">
        <f aca="true" t="shared" si="0" ref="T6:T15">SUM(I6:S6)</f>
        <v>615.4</v>
      </c>
      <c r="U6" s="20">
        <v>87.91</v>
      </c>
      <c r="V6" s="20">
        <v>6</v>
      </c>
      <c r="W6" s="29" t="s">
        <v>33</v>
      </c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</row>
    <row r="7" spans="1:255" s="3" customFormat="1" ht="34.5" customHeight="1">
      <c r="A7" s="13"/>
      <c r="B7" s="32">
        <v>2</v>
      </c>
      <c r="C7" s="29" t="s">
        <v>98</v>
      </c>
      <c r="D7" s="29" t="s">
        <v>31</v>
      </c>
      <c r="E7" s="29" t="s">
        <v>32</v>
      </c>
      <c r="F7" s="29" t="s">
        <v>31</v>
      </c>
      <c r="G7" s="30" t="s">
        <v>32</v>
      </c>
      <c r="H7" s="31"/>
      <c r="I7" s="20">
        <v>70</v>
      </c>
      <c r="J7" s="20">
        <v>34</v>
      </c>
      <c r="K7" s="20">
        <v>76.5</v>
      </c>
      <c r="L7" s="20">
        <v>120</v>
      </c>
      <c r="M7" s="20">
        <v>36</v>
      </c>
      <c r="N7" s="20">
        <v>34</v>
      </c>
      <c r="O7" s="20">
        <v>36</v>
      </c>
      <c r="P7" s="20">
        <v>35</v>
      </c>
      <c r="Q7" s="20">
        <v>21</v>
      </c>
      <c r="R7" s="20">
        <v>105</v>
      </c>
      <c r="S7" s="20">
        <v>84</v>
      </c>
      <c r="T7" s="20">
        <f t="shared" si="0"/>
        <v>651.5</v>
      </c>
      <c r="U7" s="20">
        <v>93.07</v>
      </c>
      <c r="V7" s="20">
        <v>4</v>
      </c>
      <c r="W7" s="29" t="s">
        <v>33</v>
      </c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</row>
    <row r="8" spans="1:255" s="3" customFormat="1" ht="34.5" customHeight="1">
      <c r="A8" s="13"/>
      <c r="B8" s="13">
        <v>3</v>
      </c>
      <c r="C8" s="29" t="s">
        <v>48</v>
      </c>
      <c r="D8" s="29" t="s">
        <v>31</v>
      </c>
      <c r="E8" s="29" t="s">
        <v>32</v>
      </c>
      <c r="F8" s="29" t="s">
        <v>31</v>
      </c>
      <c r="G8" s="30" t="s">
        <v>32</v>
      </c>
      <c r="H8" s="31"/>
      <c r="I8" s="20">
        <v>60.97</v>
      </c>
      <c r="J8" s="20">
        <v>34</v>
      </c>
      <c r="K8" s="20">
        <v>70.5</v>
      </c>
      <c r="L8" s="20">
        <v>111</v>
      </c>
      <c r="M8" s="20">
        <v>39</v>
      </c>
      <c r="N8" s="20">
        <v>37</v>
      </c>
      <c r="O8" s="20">
        <v>37</v>
      </c>
      <c r="P8" s="20">
        <v>36</v>
      </c>
      <c r="Q8" s="20">
        <v>21</v>
      </c>
      <c r="R8" s="20">
        <v>105</v>
      </c>
      <c r="S8" s="20">
        <v>0</v>
      </c>
      <c r="T8" s="20">
        <f t="shared" si="0"/>
        <v>551.47</v>
      </c>
      <c r="U8" s="20">
        <v>78.78</v>
      </c>
      <c r="V8" s="20">
        <v>9</v>
      </c>
      <c r="W8" s="29" t="s">
        <v>33</v>
      </c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</row>
    <row r="9" spans="1:255" s="3" customFormat="1" ht="34.5" customHeight="1">
      <c r="A9" s="13"/>
      <c r="B9" s="13">
        <v>4</v>
      </c>
      <c r="C9" s="29" t="s">
        <v>115</v>
      </c>
      <c r="D9" s="29" t="s">
        <v>31</v>
      </c>
      <c r="E9" s="29" t="s">
        <v>32</v>
      </c>
      <c r="F9" s="29" t="s">
        <v>31</v>
      </c>
      <c r="G9" s="30" t="s">
        <v>32</v>
      </c>
      <c r="H9" s="31"/>
      <c r="I9" s="20">
        <v>61.67</v>
      </c>
      <c r="J9" s="20">
        <v>41</v>
      </c>
      <c r="K9" s="20">
        <v>82.5</v>
      </c>
      <c r="L9" s="20">
        <v>124.5</v>
      </c>
      <c r="M9" s="20">
        <v>40</v>
      </c>
      <c r="N9" s="20">
        <v>41</v>
      </c>
      <c r="O9" s="20">
        <v>40</v>
      </c>
      <c r="P9" s="20">
        <v>38</v>
      </c>
      <c r="Q9" s="20">
        <v>21</v>
      </c>
      <c r="R9" s="20">
        <v>105</v>
      </c>
      <c r="S9" s="20">
        <v>84</v>
      </c>
      <c r="T9" s="20">
        <f t="shared" si="0"/>
        <v>678.6700000000001</v>
      </c>
      <c r="U9" s="20">
        <v>96.95</v>
      </c>
      <c r="V9" s="20">
        <v>1</v>
      </c>
      <c r="W9" s="29" t="s">
        <v>33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</row>
    <row r="10" spans="1:255" s="3" customFormat="1" ht="34.5" customHeight="1">
      <c r="A10" s="13"/>
      <c r="B10" s="13">
        <v>5</v>
      </c>
      <c r="C10" s="29" t="s">
        <v>105</v>
      </c>
      <c r="D10" s="29" t="s">
        <v>31</v>
      </c>
      <c r="E10" s="29" t="s">
        <v>32</v>
      </c>
      <c r="F10" s="29" t="s">
        <v>31</v>
      </c>
      <c r="G10" s="30" t="s">
        <v>32</v>
      </c>
      <c r="H10" s="31"/>
      <c r="I10" s="20">
        <v>62.72</v>
      </c>
      <c r="J10" s="20">
        <v>39</v>
      </c>
      <c r="K10" s="20">
        <v>75</v>
      </c>
      <c r="L10" s="20">
        <v>117</v>
      </c>
      <c r="M10" s="20">
        <v>40</v>
      </c>
      <c r="N10" s="20">
        <v>38</v>
      </c>
      <c r="O10" s="20">
        <v>41</v>
      </c>
      <c r="P10" s="20">
        <v>37</v>
      </c>
      <c r="Q10" s="20">
        <v>21</v>
      </c>
      <c r="R10" s="20">
        <v>105</v>
      </c>
      <c r="S10" s="20">
        <v>84</v>
      </c>
      <c r="T10" s="20">
        <f t="shared" si="0"/>
        <v>659.72</v>
      </c>
      <c r="U10" s="20">
        <v>94.25</v>
      </c>
      <c r="V10" s="20">
        <v>3</v>
      </c>
      <c r="W10" s="29" t="s">
        <v>33</v>
      </c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</row>
    <row r="11" spans="1:255" s="3" customFormat="1" ht="34.5" customHeight="1">
      <c r="A11" s="13"/>
      <c r="B11" s="13">
        <v>6</v>
      </c>
      <c r="C11" s="29" t="s">
        <v>116</v>
      </c>
      <c r="D11" s="29" t="s">
        <v>31</v>
      </c>
      <c r="E11" s="29" t="s">
        <v>32</v>
      </c>
      <c r="F11" s="29" t="s">
        <v>31</v>
      </c>
      <c r="G11" s="30" t="s">
        <v>32</v>
      </c>
      <c r="H11" s="31"/>
      <c r="I11" s="20">
        <v>61.11</v>
      </c>
      <c r="J11" s="20">
        <v>40</v>
      </c>
      <c r="K11" s="20">
        <v>81</v>
      </c>
      <c r="L11" s="20">
        <v>117</v>
      </c>
      <c r="M11" s="20">
        <v>40</v>
      </c>
      <c r="N11" s="20">
        <v>40</v>
      </c>
      <c r="O11" s="20">
        <v>37</v>
      </c>
      <c r="P11" s="20">
        <v>36</v>
      </c>
      <c r="Q11" s="20">
        <v>21</v>
      </c>
      <c r="R11" s="20">
        <v>98</v>
      </c>
      <c r="S11" s="20">
        <v>35</v>
      </c>
      <c r="T11" s="20">
        <f t="shared" si="0"/>
        <v>606.11</v>
      </c>
      <c r="U11" s="20">
        <v>86.59</v>
      </c>
      <c r="V11" s="20">
        <v>7</v>
      </c>
      <c r="W11" s="29" t="s">
        <v>33</v>
      </c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</row>
    <row r="12" spans="1:255" s="3" customFormat="1" ht="34.5" customHeight="1">
      <c r="A12" s="13"/>
      <c r="B12" s="13">
        <v>7</v>
      </c>
      <c r="C12" s="29" t="s">
        <v>117</v>
      </c>
      <c r="D12" s="29" t="s">
        <v>31</v>
      </c>
      <c r="E12" s="29" t="s">
        <v>32</v>
      </c>
      <c r="F12" s="29" t="s">
        <v>31</v>
      </c>
      <c r="G12" s="30" t="s">
        <v>32</v>
      </c>
      <c r="H12" s="31"/>
      <c r="I12" s="20">
        <v>59.29</v>
      </c>
      <c r="J12" s="20">
        <v>40</v>
      </c>
      <c r="K12" s="20">
        <v>73.5</v>
      </c>
      <c r="L12" s="20">
        <v>121.5</v>
      </c>
      <c r="M12" s="20">
        <v>40</v>
      </c>
      <c r="N12" s="20">
        <v>40</v>
      </c>
      <c r="O12" s="20">
        <v>37</v>
      </c>
      <c r="P12" s="20">
        <v>37</v>
      </c>
      <c r="Q12" s="20">
        <v>21</v>
      </c>
      <c r="R12" s="20">
        <v>105</v>
      </c>
      <c r="S12" s="20">
        <v>70</v>
      </c>
      <c r="T12" s="20">
        <f t="shared" si="0"/>
        <v>644.29</v>
      </c>
      <c r="U12" s="20">
        <v>92.04</v>
      </c>
      <c r="V12" s="20">
        <v>5</v>
      </c>
      <c r="W12" s="29" t="s">
        <v>33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</row>
    <row r="13" spans="1:255" s="3" customFormat="1" ht="34.5" customHeight="1">
      <c r="A13" s="13"/>
      <c r="B13" s="13">
        <v>8</v>
      </c>
      <c r="C13" s="29" t="s">
        <v>112</v>
      </c>
      <c r="D13" s="29" t="s">
        <v>31</v>
      </c>
      <c r="E13" s="29" t="s">
        <v>32</v>
      </c>
      <c r="F13" s="29" t="s">
        <v>31</v>
      </c>
      <c r="G13" s="30" t="s">
        <v>32</v>
      </c>
      <c r="H13" s="31"/>
      <c r="I13" s="20">
        <v>58.94</v>
      </c>
      <c r="J13" s="20">
        <v>38</v>
      </c>
      <c r="K13" s="20">
        <v>76.5</v>
      </c>
      <c r="L13" s="20">
        <v>118.5</v>
      </c>
      <c r="M13" s="20">
        <v>36</v>
      </c>
      <c r="N13" s="20">
        <v>37</v>
      </c>
      <c r="O13" s="20">
        <v>38</v>
      </c>
      <c r="P13" s="20">
        <v>37</v>
      </c>
      <c r="Q13" s="20">
        <v>21</v>
      </c>
      <c r="R13" s="20">
        <v>98</v>
      </c>
      <c r="S13" s="20">
        <v>0</v>
      </c>
      <c r="T13" s="20">
        <f t="shared" si="0"/>
        <v>558.94</v>
      </c>
      <c r="U13" s="20">
        <v>79.85</v>
      </c>
      <c r="V13" s="20">
        <v>8</v>
      </c>
      <c r="W13" s="29" t="s">
        <v>33</v>
      </c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</row>
    <row r="14" spans="1:255" s="3" customFormat="1" ht="34.5" customHeight="1">
      <c r="A14" s="13"/>
      <c r="B14" s="13">
        <v>9</v>
      </c>
      <c r="C14" s="29" t="s">
        <v>118</v>
      </c>
      <c r="D14" s="29" t="s">
        <v>31</v>
      </c>
      <c r="E14" s="29" t="s">
        <v>32</v>
      </c>
      <c r="F14" s="29" t="s">
        <v>31</v>
      </c>
      <c r="G14" s="30" t="s">
        <v>32</v>
      </c>
      <c r="H14" s="31"/>
      <c r="I14" s="20">
        <v>61.53</v>
      </c>
      <c r="J14" s="20">
        <v>40</v>
      </c>
      <c r="K14" s="20">
        <v>78</v>
      </c>
      <c r="L14" s="20">
        <v>117</v>
      </c>
      <c r="M14" s="20">
        <v>40</v>
      </c>
      <c r="N14" s="20">
        <v>39</v>
      </c>
      <c r="O14" s="20">
        <v>37</v>
      </c>
      <c r="P14" s="20">
        <v>36</v>
      </c>
      <c r="Q14" s="20">
        <v>0</v>
      </c>
      <c r="R14" s="20">
        <v>49</v>
      </c>
      <c r="S14" s="20">
        <v>0</v>
      </c>
      <c r="T14" s="20">
        <f t="shared" si="0"/>
        <v>497.53</v>
      </c>
      <c r="U14" s="20">
        <v>71.08</v>
      </c>
      <c r="V14" s="20">
        <v>10</v>
      </c>
      <c r="W14" s="29" t="s">
        <v>33</v>
      </c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</row>
    <row r="15" spans="1:255" s="3" customFormat="1" ht="34.5" customHeight="1">
      <c r="A15" s="13"/>
      <c r="B15" s="13">
        <v>10</v>
      </c>
      <c r="C15" s="29" t="s">
        <v>79</v>
      </c>
      <c r="D15" s="29" t="s">
        <v>37</v>
      </c>
      <c r="E15" s="33" t="s">
        <v>80</v>
      </c>
      <c r="F15" s="29"/>
      <c r="G15" s="30" t="s">
        <v>32</v>
      </c>
      <c r="H15" s="31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9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</row>
    <row r="16" spans="1:255" s="3" customFormat="1" ht="34.5" customHeight="1">
      <c r="A16" s="13"/>
      <c r="B16" s="13">
        <v>11</v>
      </c>
      <c r="C16" s="29" t="s">
        <v>119</v>
      </c>
      <c r="D16" s="29" t="s">
        <v>31</v>
      </c>
      <c r="E16" s="29" t="s">
        <v>32</v>
      </c>
      <c r="F16" s="29" t="s">
        <v>31</v>
      </c>
      <c r="G16" s="30" t="s">
        <v>32</v>
      </c>
      <c r="H16" s="31"/>
      <c r="I16" s="20">
        <v>67.48</v>
      </c>
      <c r="J16" s="20">
        <v>39</v>
      </c>
      <c r="K16" s="20">
        <v>79.5</v>
      </c>
      <c r="L16" s="20">
        <v>121.5</v>
      </c>
      <c r="M16" s="20">
        <v>37</v>
      </c>
      <c r="N16" s="20">
        <v>38</v>
      </c>
      <c r="O16" s="20">
        <v>36</v>
      </c>
      <c r="P16" s="20">
        <v>38</v>
      </c>
      <c r="Q16" s="20">
        <v>21</v>
      </c>
      <c r="R16" s="20">
        <v>105</v>
      </c>
      <c r="S16" s="20">
        <v>84</v>
      </c>
      <c r="T16" s="20">
        <f>SUM(I16:S16)</f>
        <v>666.48</v>
      </c>
      <c r="U16" s="20">
        <v>95.21</v>
      </c>
      <c r="V16" s="20">
        <v>2</v>
      </c>
      <c r="W16" s="29" t="s">
        <v>33</v>
      </c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</row>
    <row r="17" spans="1:255" s="4" customFormat="1" ht="27" customHeight="1">
      <c r="A17" s="13" t="s">
        <v>40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4" customFormat="1" ht="21" customHeight="1">
      <c r="A18" s="13" t="s">
        <v>5</v>
      </c>
      <c r="B18" s="13"/>
      <c r="C18" s="12" t="s">
        <v>41</v>
      </c>
      <c r="D18" s="12" t="s">
        <v>42</v>
      </c>
      <c r="E18" s="12"/>
      <c r="F18" s="12"/>
      <c r="G18" s="12"/>
      <c r="H18" s="12"/>
      <c r="I18" s="13" t="s">
        <v>43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:255" s="4" customFormat="1" ht="21" customHeight="1">
      <c r="A19" s="13"/>
      <c r="B19" s="13"/>
      <c r="C19" s="12"/>
      <c r="D19" s="12"/>
      <c r="E19" s="12"/>
      <c r="F19" s="12"/>
      <c r="G19" s="12"/>
      <c r="H19" s="12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</row>
    <row r="20" spans="1:255" s="5" customFormat="1" ht="34.5" customHeight="1">
      <c r="A20" s="13" t="s">
        <v>113</v>
      </c>
      <c r="B20" s="13">
        <v>1</v>
      </c>
      <c r="C20" s="15" t="s">
        <v>44</v>
      </c>
      <c r="D20" s="17" t="s">
        <v>115</v>
      </c>
      <c r="E20" s="17"/>
      <c r="F20" s="17"/>
      <c r="G20" s="17"/>
      <c r="H20" s="17"/>
      <c r="I20" s="21">
        <v>1556950.91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</row>
    <row r="21" spans="1:255" s="5" customFormat="1" ht="34.5" customHeight="1">
      <c r="A21" s="13"/>
      <c r="B21" s="13">
        <v>2</v>
      </c>
      <c r="C21" s="15" t="s">
        <v>45</v>
      </c>
      <c r="D21" s="17" t="s">
        <v>119</v>
      </c>
      <c r="E21" s="17"/>
      <c r="F21" s="17"/>
      <c r="G21" s="17"/>
      <c r="H21" s="17"/>
      <c r="I21" s="21">
        <v>1422960.27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</row>
    <row r="22" spans="1:255" s="5" customFormat="1" ht="34.5" customHeight="1">
      <c r="A22" s="13"/>
      <c r="B22" s="13">
        <v>3</v>
      </c>
      <c r="C22" s="15" t="s">
        <v>46</v>
      </c>
      <c r="D22" s="17" t="s">
        <v>105</v>
      </c>
      <c r="E22" s="17"/>
      <c r="F22" s="17"/>
      <c r="G22" s="17"/>
      <c r="H22" s="17"/>
      <c r="I22" s="21">
        <v>1531112.67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</row>
    <row r="23" spans="1:255" s="5" customFormat="1" ht="21" customHeight="1">
      <c r="A23" s="3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35"/>
      <c r="U23" s="35"/>
      <c r="V23" s="35"/>
      <c r="W23" s="35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</row>
  </sheetData>
  <sheetProtection/>
  <mergeCells count="46">
    <mergeCell ref="A1:W1"/>
    <mergeCell ref="A2:B2"/>
    <mergeCell ref="D2:G2"/>
    <mergeCell ref="I2:W2"/>
    <mergeCell ref="D3:E3"/>
    <mergeCell ref="F3:H3"/>
    <mergeCell ref="I3:W3"/>
    <mergeCell ref="J4:P4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A17:W17"/>
    <mergeCell ref="D20:H20"/>
    <mergeCell ref="I20:W20"/>
    <mergeCell ref="D21:H21"/>
    <mergeCell ref="I21:W21"/>
    <mergeCell ref="D22:H22"/>
    <mergeCell ref="I22:W22"/>
    <mergeCell ref="A6:A16"/>
    <mergeCell ref="A20:A22"/>
    <mergeCell ref="C3:C5"/>
    <mergeCell ref="C18:C19"/>
    <mergeCell ref="D4:D5"/>
    <mergeCell ref="E4:E5"/>
    <mergeCell ref="F4:F5"/>
    <mergeCell ref="I4:I5"/>
    <mergeCell ref="Q4:Q5"/>
    <mergeCell ref="R4:R5"/>
    <mergeCell ref="S4:S5"/>
    <mergeCell ref="T4:T5"/>
    <mergeCell ref="U4:U5"/>
    <mergeCell ref="V4:V5"/>
    <mergeCell ref="W4:W5"/>
    <mergeCell ref="A3:B5"/>
    <mergeCell ref="G4:H5"/>
    <mergeCell ref="A18:B19"/>
    <mergeCell ref="D18:H19"/>
    <mergeCell ref="I18:W19"/>
  </mergeCells>
  <printOptions/>
  <pageMargins left="0" right="0" top="1" bottom="1" header="0.51" footer="0.51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U15"/>
  <sheetViews>
    <sheetView tabSelected="1" zoomScaleSheetLayoutView="100" workbookViewId="0" topLeftCell="A1">
      <selection activeCell="O17" sqref="O17"/>
    </sheetView>
  </sheetViews>
  <sheetFormatPr defaultColWidth="9.00390625" defaultRowHeight="21" customHeight="1"/>
  <cols>
    <col min="1" max="1" width="5.75390625" style="0" customWidth="1"/>
    <col min="2" max="2" width="4.625" style="6" customWidth="1"/>
    <col min="3" max="3" width="32.00390625" style="7" customWidth="1"/>
    <col min="4" max="4" width="6.625" style="7" customWidth="1"/>
    <col min="5" max="5" width="13.125" style="7" customWidth="1"/>
    <col min="6" max="6" width="6.625" style="7" customWidth="1"/>
    <col min="7" max="7" width="5.25390625" style="7" customWidth="1"/>
    <col min="8" max="9" width="6.875" style="7" customWidth="1"/>
    <col min="10" max="20" width="7.25390625" style="7" customWidth="1"/>
    <col min="21" max="21" width="10.375" style="8" customWidth="1"/>
    <col min="22" max="22" width="8.625" style="8" customWidth="1"/>
    <col min="23" max="23" width="13.00390625" style="8" customWidth="1"/>
    <col min="24" max="255" width="9.00390625" style="9" customWidth="1"/>
  </cols>
  <sheetData>
    <row r="1" spans="1:23" s="1" customFormat="1" ht="21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s="1" customFormat="1" ht="36" customHeight="1">
      <c r="A2" s="11" t="s">
        <v>1</v>
      </c>
      <c r="B2" s="11"/>
      <c r="C2" s="12" t="s">
        <v>2</v>
      </c>
      <c r="D2" s="13" t="s">
        <v>3</v>
      </c>
      <c r="E2" s="13"/>
      <c r="F2" s="13"/>
      <c r="G2" s="13"/>
      <c r="H2" s="12" t="s">
        <v>4</v>
      </c>
      <c r="I2" s="19">
        <v>44488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s="1" customFormat="1" ht="27" customHeight="1">
      <c r="A3" s="13" t="s">
        <v>5</v>
      </c>
      <c r="B3" s="13"/>
      <c r="C3" s="13" t="s">
        <v>6</v>
      </c>
      <c r="D3" s="12" t="s">
        <v>7</v>
      </c>
      <c r="E3" s="12"/>
      <c r="F3" s="12" t="s">
        <v>8</v>
      </c>
      <c r="G3" s="12"/>
      <c r="H3" s="12"/>
      <c r="I3" s="13" t="s">
        <v>9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s="2" customFormat="1" ht="27" customHeight="1">
      <c r="A4" s="13"/>
      <c r="B4" s="13"/>
      <c r="C4" s="13"/>
      <c r="D4" s="13" t="s">
        <v>10</v>
      </c>
      <c r="E4" s="13" t="s">
        <v>11</v>
      </c>
      <c r="F4" s="13" t="s">
        <v>12</v>
      </c>
      <c r="G4" s="13" t="s">
        <v>11</v>
      </c>
      <c r="H4" s="13"/>
      <c r="I4" s="13" t="s">
        <v>13</v>
      </c>
      <c r="J4" s="13" t="s">
        <v>120</v>
      </c>
      <c r="K4" s="13"/>
      <c r="L4" s="13"/>
      <c r="M4" s="13"/>
      <c r="N4" s="13"/>
      <c r="O4" s="13"/>
      <c r="P4" s="13"/>
      <c r="Q4" s="13" t="s">
        <v>121</v>
      </c>
      <c r="R4" s="13" t="s">
        <v>16</v>
      </c>
      <c r="S4" s="13" t="s">
        <v>17</v>
      </c>
      <c r="T4" s="22" t="s">
        <v>18</v>
      </c>
      <c r="U4" s="22" t="s">
        <v>19</v>
      </c>
      <c r="V4" s="23" t="s">
        <v>20</v>
      </c>
      <c r="W4" s="23" t="s">
        <v>21</v>
      </c>
    </row>
    <row r="5" spans="1:23" s="2" customFormat="1" ht="48" customHeight="1">
      <c r="A5" s="13"/>
      <c r="B5" s="13"/>
      <c r="C5" s="13"/>
      <c r="D5" s="13"/>
      <c r="E5" s="13"/>
      <c r="F5" s="13"/>
      <c r="G5" s="13"/>
      <c r="H5" s="13"/>
      <c r="I5" s="13"/>
      <c r="J5" s="13" t="s">
        <v>22</v>
      </c>
      <c r="K5" s="13" t="s">
        <v>23</v>
      </c>
      <c r="L5" s="13" t="s">
        <v>122</v>
      </c>
      <c r="M5" s="13" t="s">
        <v>25</v>
      </c>
      <c r="N5" s="13" t="s">
        <v>26</v>
      </c>
      <c r="O5" s="13" t="s">
        <v>27</v>
      </c>
      <c r="P5" s="13" t="s">
        <v>28</v>
      </c>
      <c r="Q5" s="13"/>
      <c r="R5" s="13"/>
      <c r="S5" s="24"/>
      <c r="T5" s="22"/>
      <c r="U5" s="22"/>
      <c r="V5" s="23"/>
      <c r="W5" s="23"/>
    </row>
    <row r="6" spans="1:255" s="3" customFormat="1" ht="34.5" customHeight="1">
      <c r="A6" s="13" t="s">
        <v>123</v>
      </c>
      <c r="B6" s="13">
        <v>1</v>
      </c>
      <c r="C6" s="14" t="s">
        <v>124</v>
      </c>
      <c r="D6" s="15" t="s">
        <v>31</v>
      </c>
      <c r="E6" s="15" t="s">
        <v>32</v>
      </c>
      <c r="F6" s="16" t="s">
        <v>31</v>
      </c>
      <c r="G6" s="16" t="s">
        <v>32</v>
      </c>
      <c r="H6" s="16"/>
      <c r="I6" s="16">
        <v>69.72</v>
      </c>
      <c r="J6" s="20">
        <v>38</v>
      </c>
      <c r="K6" s="20">
        <v>75</v>
      </c>
      <c r="L6" s="20">
        <v>94.5</v>
      </c>
      <c r="M6" s="20">
        <v>38</v>
      </c>
      <c r="N6" s="20">
        <v>38</v>
      </c>
      <c r="O6" s="20">
        <v>37</v>
      </c>
      <c r="P6" s="20">
        <v>37</v>
      </c>
      <c r="Q6" s="20">
        <v>42</v>
      </c>
      <c r="R6" s="20">
        <v>105</v>
      </c>
      <c r="S6" s="20">
        <v>63</v>
      </c>
      <c r="T6" s="25">
        <f>SUM(I6:S6)</f>
        <v>637.22</v>
      </c>
      <c r="U6" s="25">
        <v>91.03</v>
      </c>
      <c r="V6" s="25">
        <v>2</v>
      </c>
      <c r="W6" s="17" t="s">
        <v>33</v>
      </c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</row>
    <row r="7" spans="1:255" s="3" customFormat="1" ht="34.5" customHeight="1">
      <c r="A7" s="13"/>
      <c r="B7" s="13">
        <v>2</v>
      </c>
      <c r="C7" s="14" t="s">
        <v>48</v>
      </c>
      <c r="D7" s="15" t="s">
        <v>31</v>
      </c>
      <c r="E7" s="15" t="s">
        <v>32</v>
      </c>
      <c r="F7" s="16" t="s">
        <v>31</v>
      </c>
      <c r="G7" s="16" t="s">
        <v>32</v>
      </c>
      <c r="H7" s="16"/>
      <c r="I7" s="16">
        <v>69.3</v>
      </c>
      <c r="J7" s="20">
        <v>38</v>
      </c>
      <c r="K7" s="20">
        <v>75</v>
      </c>
      <c r="L7" s="20">
        <v>98</v>
      </c>
      <c r="M7" s="20">
        <v>38</v>
      </c>
      <c r="N7" s="20">
        <v>36</v>
      </c>
      <c r="O7" s="20">
        <v>36</v>
      </c>
      <c r="P7" s="20">
        <v>35</v>
      </c>
      <c r="Q7" s="20">
        <v>42</v>
      </c>
      <c r="R7" s="20">
        <v>105</v>
      </c>
      <c r="S7" s="20">
        <v>0</v>
      </c>
      <c r="T7" s="25">
        <f>SUM(I7:S7)</f>
        <v>572.3</v>
      </c>
      <c r="U7" s="25">
        <v>81.76</v>
      </c>
      <c r="V7" s="25">
        <v>3</v>
      </c>
      <c r="W7" s="17" t="s">
        <v>33</v>
      </c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</row>
    <row r="8" spans="1:255" s="3" customFormat="1" ht="34.5" customHeight="1">
      <c r="A8" s="13"/>
      <c r="B8" s="13">
        <v>3</v>
      </c>
      <c r="C8" s="14" t="s">
        <v>125</v>
      </c>
      <c r="D8" s="15" t="s">
        <v>31</v>
      </c>
      <c r="E8" s="15" t="s">
        <v>32</v>
      </c>
      <c r="F8" s="16" t="s">
        <v>31</v>
      </c>
      <c r="G8" s="16" t="s">
        <v>32</v>
      </c>
      <c r="H8" s="16"/>
      <c r="I8" s="16">
        <v>70</v>
      </c>
      <c r="J8" s="20">
        <v>41</v>
      </c>
      <c r="K8" s="20">
        <v>79.5</v>
      </c>
      <c r="L8" s="20">
        <v>99</v>
      </c>
      <c r="M8" s="20">
        <v>39</v>
      </c>
      <c r="N8" s="20">
        <v>39</v>
      </c>
      <c r="O8" s="20">
        <v>39</v>
      </c>
      <c r="P8" s="20">
        <v>37</v>
      </c>
      <c r="Q8" s="20">
        <v>42</v>
      </c>
      <c r="R8" s="20">
        <v>105</v>
      </c>
      <c r="S8" s="20">
        <v>84</v>
      </c>
      <c r="T8" s="25">
        <f>SUM(I8:S8)</f>
        <v>674.5</v>
      </c>
      <c r="U8" s="25">
        <v>96.36</v>
      </c>
      <c r="V8" s="25">
        <v>1</v>
      </c>
      <c r="W8" s="17" t="s">
        <v>33</v>
      </c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</row>
    <row r="9" spans="1:255" s="4" customFormat="1" ht="27" customHeight="1">
      <c r="A9" s="13" t="s">
        <v>40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</row>
    <row r="10" spans="1:255" s="4" customFormat="1" ht="21" customHeight="1">
      <c r="A10" s="13" t="s">
        <v>5</v>
      </c>
      <c r="B10" s="13"/>
      <c r="C10" s="12" t="s">
        <v>41</v>
      </c>
      <c r="D10" s="12" t="s">
        <v>42</v>
      </c>
      <c r="E10" s="12"/>
      <c r="F10" s="12"/>
      <c r="G10" s="12"/>
      <c r="H10" s="12"/>
      <c r="I10" s="13" t="s">
        <v>43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</row>
    <row r="11" spans="1:255" s="4" customFormat="1" ht="21" customHeight="1">
      <c r="A11" s="13"/>
      <c r="B11" s="13"/>
      <c r="C11" s="12"/>
      <c r="D11" s="12"/>
      <c r="E11" s="12"/>
      <c r="F11" s="12"/>
      <c r="G11" s="12"/>
      <c r="H11" s="12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</row>
    <row r="12" spans="1:255" s="5" customFormat="1" ht="34.5" customHeight="1">
      <c r="A12" s="13" t="s">
        <v>123</v>
      </c>
      <c r="B12" s="13">
        <v>1</v>
      </c>
      <c r="C12" s="15" t="s">
        <v>44</v>
      </c>
      <c r="D12" s="17" t="s">
        <v>125</v>
      </c>
      <c r="E12" s="17"/>
      <c r="F12" s="17"/>
      <c r="G12" s="17"/>
      <c r="H12" s="17"/>
      <c r="I12" s="21">
        <v>1335700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</row>
    <row r="13" spans="1:255" s="5" customFormat="1" ht="34.5" customHeight="1">
      <c r="A13" s="13"/>
      <c r="B13" s="13">
        <v>2</v>
      </c>
      <c r="C13" s="15" t="s">
        <v>45</v>
      </c>
      <c r="D13" s="17" t="s">
        <v>124</v>
      </c>
      <c r="E13" s="17"/>
      <c r="F13" s="17"/>
      <c r="G13" s="17"/>
      <c r="H13" s="17"/>
      <c r="I13" s="21">
        <v>1341300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</row>
    <row r="14" spans="1:255" s="5" customFormat="1" ht="34.5" customHeight="1">
      <c r="A14" s="13"/>
      <c r="B14" s="13">
        <v>3</v>
      </c>
      <c r="C14" s="15" t="s">
        <v>46</v>
      </c>
      <c r="D14" s="17" t="s">
        <v>48</v>
      </c>
      <c r="E14" s="17"/>
      <c r="F14" s="17"/>
      <c r="G14" s="17"/>
      <c r="H14" s="17"/>
      <c r="I14" s="21">
        <v>1349150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</row>
    <row r="15" spans="2:255" s="5" customFormat="1" ht="21" customHeight="1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7"/>
      <c r="V15" s="27"/>
      <c r="W15" s="27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</row>
  </sheetData>
  <sheetProtection/>
  <mergeCells count="38">
    <mergeCell ref="A1:W1"/>
    <mergeCell ref="A2:B2"/>
    <mergeCell ref="D2:G2"/>
    <mergeCell ref="I2:W2"/>
    <mergeCell ref="D3:E3"/>
    <mergeCell ref="F3:H3"/>
    <mergeCell ref="I3:W3"/>
    <mergeCell ref="J4:P4"/>
    <mergeCell ref="G6:H6"/>
    <mergeCell ref="G7:H7"/>
    <mergeCell ref="G8:H8"/>
    <mergeCell ref="A9:W9"/>
    <mergeCell ref="D12:H12"/>
    <mergeCell ref="I12:W12"/>
    <mergeCell ref="D13:H13"/>
    <mergeCell ref="I13:W13"/>
    <mergeCell ref="D14:H14"/>
    <mergeCell ref="I14:W14"/>
    <mergeCell ref="A6:A8"/>
    <mergeCell ref="A12:A14"/>
    <mergeCell ref="C3:C5"/>
    <mergeCell ref="C10:C11"/>
    <mergeCell ref="D4:D5"/>
    <mergeCell ref="E4:E5"/>
    <mergeCell ref="F4:F5"/>
    <mergeCell ref="I4:I5"/>
    <mergeCell ref="Q4:Q5"/>
    <mergeCell ref="R4:R5"/>
    <mergeCell ref="S4:S5"/>
    <mergeCell ref="T4:T5"/>
    <mergeCell ref="U4:U5"/>
    <mergeCell ref="V4:V5"/>
    <mergeCell ref="W4:W5"/>
    <mergeCell ref="A3:B5"/>
    <mergeCell ref="G4:H5"/>
    <mergeCell ref="A10:B11"/>
    <mergeCell ref="D10:H11"/>
    <mergeCell ref="I10:W11"/>
  </mergeCells>
  <printOptions/>
  <pageMargins left="0" right="0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0"/>
  <sheetViews>
    <sheetView zoomScaleSheetLayoutView="100" workbookViewId="0" topLeftCell="A4">
      <selection activeCell="D20" sqref="D20:H20"/>
    </sheetView>
  </sheetViews>
  <sheetFormatPr defaultColWidth="9.00390625" defaultRowHeight="21" customHeight="1"/>
  <cols>
    <col min="1" max="1" width="5.75390625" style="0" customWidth="1"/>
    <col min="2" max="2" width="4.625" style="6" customWidth="1"/>
    <col min="3" max="3" width="32.00390625" style="7" customWidth="1"/>
    <col min="4" max="4" width="6.625" style="7" customWidth="1"/>
    <col min="5" max="5" width="13.125" style="7" customWidth="1"/>
    <col min="6" max="6" width="6.625" style="7" customWidth="1"/>
    <col min="7" max="7" width="5.25390625" style="7" customWidth="1"/>
    <col min="8" max="9" width="6.875" style="7" customWidth="1"/>
    <col min="10" max="19" width="7.25390625" style="7" customWidth="1"/>
    <col min="20" max="21" width="10.375" style="8" customWidth="1"/>
    <col min="22" max="22" width="8.625" style="8" customWidth="1"/>
    <col min="23" max="23" width="13.00390625" style="8" customWidth="1"/>
    <col min="24" max="255" width="9.00390625" style="9" customWidth="1"/>
  </cols>
  <sheetData>
    <row r="1" spans="1:23" s="1" customFormat="1" ht="21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s="1" customFormat="1" ht="36" customHeight="1">
      <c r="A2" s="11" t="s">
        <v>1</v>
      </c>
      <c r="B2" s="11"/>
      <c r="C2" s="12" t="s">
        <v>2</v>
      </c>
      <c r="D2" s="13" t="s">
        <v>3</v>
      </c>
      <c r="E2" s="13"/>
      <c r="F2" s="13"/>
      <c r="G2" s="13"/>
      <c r="H2" s="12" t="s">
        <v>4</v>
      </c>
      <c r="I2" s="19">
        <v>44488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s="1" customFormat="1" ht="27" customHeight="1">
      <c r="A3" s="13" t="s">
        <v>5</v>
      </c>
      <c r="B3" s="13"/>
      <c r="C3" s="13" t="s">
        <v>6</v>
      </c>
      <c r="D3" s="12" t="s">
        <v>7</v>
      </c>
      <c r="E3" s="12"/>
      <c r="F3" s="12" t="s">
        <v>8</v>
      </c>
      <c r="G3" s="12"/>
      <c r="H3" s="12"/>
      <c r="I3" s="13" t="s">
        <v>9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s="2" customFormat="1" ht="27" customHeight="1">
      <c r="A4" s="13"/>
      <c r="B4" s="13"/>
      <c r="C4" s="13"/>
      <c r="D4" s="13" t="s">
        <v>10</v>
      </c>
      <c r="E4" s="13" t="s">
        <v>11</v>
      </c>
      <c r="F4" s="13" t="s">
        <v>12</v>
      </c>
      <c r="G4" s="13" t="s">
        <v>11</v>
      </c>
      <c r="H4" s="13"/>
      <c r="I4" s="13" t="s">
        <v>13</v>
      </c>
      <c r="J4" s="13" t="s">
        <v>14</v>
      </c>
      <c r="K4" s="13"/>
      <c r="L4" s="13"/>
      <c r="M4" s="13"/>
      <c r="N4" s="13"/>
      <c r="O4" s="13"/>
      <c r="P4" s="13"/>
      <c r="Q4" s="13" t="s">
        <v>15</v>
      </c>
      <c r="R4" s="13" t="s">
        <v>16</v>
      </c>
      <c r="S4" s="13" t="s">
        <v>17</v>
      </c>
      <c r="T4" s="22" t="s">
        <v>18</v>
      </c>
      <c r="U4" s="22" t="s">
        <v>19</v>
      </c>
      <c r="V4" s="23" t="s">
        <v>20</v>
      </c>
      <c r="W4" s="23" t="s">
        <v>21</v>
      </c>
    </row>
    <row r="5" spans="1:23" s="2" customFormat="1" ht="48" customHeight="1">
      <c r="A5" s="13"/>
      <c r="B5" s="13"/>
      <c r="C5" s="13"/>
      <c r="D5" s="13"/>
      <c r="E5" s="13"/>
      <c r="F5" s="13"/>
      <c r="G5" s="13"/>
      <c r="H5" s="13"/>
      <c r="I5" s="13"/>
      <c r="J5" s="13" t="s">
        <v>22</v>
      </c>
      <c r="K5" s="13" t="s">
        <v>23</v>
      </c>
      <c r="L5" s="13" t="s">
        <v>24</v>
      </c>
      <c r="M5" s="13" t="s">
        <v>25</v>
      </c>
      <c r="N5" s="13" t="s">
        <v>26</v>
      </c>
      <c r="O5" s="13" t="s">
        <v>27</v>
      </c>
      <c r="P5" s="13" t="s">
        <v>28</v>
      </c>
      <c r="Q5" s="13"/>
      <c r="R5" s="13"/>
      <c r="S5" s="24"/>
      <c r="T5" s="22"/>
      <c r="U5" s="22"/>
      <c r="V5" s="23"/>
      <c r="W5" s="23"/>
    </row>
    <row r="6" spans="1:255" s="3" customFormat="1" ht="34.5" customHeight="1">
      <c r="A6" s="13" t="s">
        <v>47</v>
      </c>
      <c r="B6" s="13">
        <v>1</v>
      </c>
      <c r="C6" s="14" t="s">
        <v>48</v>
      </c>
      <c r="D6" s="15" t="s">
        <v>31</v>
      </c>
      <c r="E6" s="15" t="s">
        <v>32</v>
      </c>
      <c r="F6" s="16" t="s">
        <v>31</v>
      </c>
      <c r="G6" s="16" t="s">
        <v>32</v>
      </c>
      <c r="H6" s="16"/>
      <c r="I6" s="16">
        <v>70</v>
      </c>
      <c r="J6" s="25">
        <f>5+6+4+6+2+6+5</f>
        <v>34</v>
      </c>
      <c r="K6" s="25">
        <f>9+12+9+12+6+12+10.5</f>
        <v>70.5</v>
      </c>
      <c r="L6" s="25">
        <f>15+18+16.5+18+9+18+16.5</f>
        <v>111</v>
      </c>
      <c r="M6" s="25">
        <f>5+6+5+6+6+6+5</f>
        <v>39</v>
      </c>
      <c r="N6" s="25">
        <f>5+5+4+6+6+6+5</f>
        <v>37</v>
      </c>
      <c r="O6" s="25">
        <f>4+6+4+6+6+6+5</f>
        <v>37</v>
      </c>
      <c r="P6" s="25">
        <f>4+6+4+6+6+5+5</f>
        <v>36</v>
      </c>
      <c r="Q6" s="25">
        <v>21</v>
      </c>
      <c r="R6" s="25">
        <v>105</v>
      </c>
      <c r="S6" s="25">
        <v>0</v>
      </c>
      <c r="T6" s="25">
        <f aca="true" t="shared" si="0" ref="T6:T14">SUM(I6:S6)</f>
        <v>560.5</v>
      </c>
      <c r="U6" s="25">
        <v>80.07</v>
      </c>
      <c r="V6" s="25">
        <v>9</v>
      </c>
      <c r="W6" s="17" t="s">
        <v>33</v>
      </c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</row>
    <row r="7" spans="1:255" s="3" customFormat="1" ht="34.5" customHeight="1">
      <c r="A7" s="13"/>
      <c r="B7" s="13">
        <v>2</v>
      </c>
      <c r="C7" s="14" t="s">
        <v>49</v>
      </c>
      <c r="D7" s="15" t="s">
        <v>31</v>
      </c>
      <c r="E7" s="15" t="s">
        <v>32</v>
      </c>
      <c r="F7" s="16" t="s">
        <v>31</v>
      </c>
      <c r="G7" s="16" t="s">
        <v>32</v>
      </c>
      <c r="H7" s="16"/>
      <c r="I7" s="16">
        <v>69.3</v>
      </c>
      <c r="J7" s="25">
        <f aca="true" t="shared" si="1" ref="J7:J11">5+6+6+4+6+6+6</f>
        <v>39</v>
      </c>
      <c r="K7" s="25">
        <f>10.5+12+10.5+12+12+10.5+12</f>
        <v>79.5</v>
      </c>
      <c r="L7" s="25">
        <v>124.5</v>
      </c>
      <c r="M7" s="25">
        <f>5+6+6+6+6+6+6</f>
        <v>41</v>
      </c>
      <c r="N7" s="25">
        <f>4+6+6+6+6+6+5</f>
        <v>39</v>
      </c>
      <c r="O7" s="25">
        <f>5+4+5+6+4+6+5</f>
        <v>35</v>
      </c>
      <c r="P7" s="25">
        <f>4+4+5+6+6+4+4</f>
        <v>33</v>
      </c>
      <c r="Q7" s="25">
        <v>21</v>
      </c>
      <c r="R7" s="25">
        <v>105</v>
      </c>
      <c r="S7" s="25">
        <v>84</v>
      </c>
      <c r="T7" s="25">
        <f t="shared" si="0"/>
        <v>670.3</v>
      </c>
      <c r="U7" s="25">
        <v>95.76</v>
      </c>
      <c r="V7" s="25">
        <v>6</v>
      </c>
      <c r="W7" s="17" t="s">
        <v>33</v>
      </c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</row>
    <row r="8" spans="1:255" s="3" customFormat="1" ht="34.5" customHeight="1">
      <c r="A8" s="13"/>
      <c r="B8" s="13">
        <v>3</v>
      </c>
      <c r="C8" s="14" t="s">
        <v>36</v>
      </c>
      <c r="D8" s="15" t="s">
        <v>31</v>
      </c>
      <c r="E8" s="15" t="s">
        <v>32</v>
      </c>
      <c r="F8" s="16" t="s">
        <v>31</v>
      </c>
      <c r="G8" s="16" t="s">
        <v>32</v>
      </c>
      <c r="H8" s="16"/>
      <c r="I8" s="16">
        <v>68.46</v>
      </c>
      <c r="J8" s="25">
        <f t="shared" si="1"/>
        <v>39</v>
      </c>
      <c r="K8" s="25">
        <f>10.5+12+7.5+12+4+10.5+10.5</f>
        <v>67</v>
      </c>
      <c r="L8" s="25">
        <f>15+16.5+18+16.5+18+18+18</f>
        <v>120</v>
      </c>
      <c r="M8" s="25">
        <f>5+6+5+6+6+6+6</f>
        <v>40</v>
      </c>
      <c r="N8" s="25">
        <f>4+6+6+6+6+6+6</f>
        <v>40</v>
      </c>
      <c r="O8" s="25">
        <v>40</v>
      </c>
      <c r="P8" s="25">
        <f>4+5+5+6+5+5+4</f>
        <v>34</v>
      </c>
      <c r="Q8" s="25">
        <v>21</v>
      </c>
      <c r="R8" s="25">
        <v>105</v>
      </c>
      <c r="S8" s="25">
        <v>84</v>
      </c>
      <c r="T8" s="25">
        <f t="shared" si="0"/>
        <v>658.46</v>
      </c>
      <c r="U8" s="25">
        <v>94.07</v>
      </c>
      <c r="V8" s="25">
        <v>7</v>
      </c>
      <c r="W8" s="17" t="s">
        <v>33</v>
      </c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</row>
    <row r="9" spans="1:255" s="3" customFormat="1" ht="34.5" customHeight="1">
      <c r="A9" s="13"/>
      <c r="B9" s="13">
        <v>4</v>
      </c>
      <c r="C9" s="14" t="s">
        <v>50</v>
      </c>
      <c r="D9" s="15" t="s">
        <v>31</v>
      </c>
      <c r="E9" s="15" t="s">
        <v>32</v>
      </c>
      <c r="F9" s="16" t="s">
        <v>31</v>
      </c>
      <c r="G9" s="16" t="s">
        <v>32</v>
      </c>
      <c r="H9" s="16"/>
      <c r="I9" s="16">
        <v>67.41</v>
      </c>
      <c r="J9" s="25">
        <f aca="true" t="shared" si="2" ref="J9:O9">5+6+6+6+6+6+6</f>
        <v>41</v>
      </c>
      <c r="K9" s="25">
        <f>10.5+12+10.5+12+12+12+12</f>
        <v>81</v>
      </c>
      <c r="L9" s="25">
        <f>16.5+18+18+18+18+18+18</f>
        <v>124.5</v>
      </c>
      <c r="M9" s="25">
        <f t="shared" si="2"/>
        <v>41</v>
      </c>
      <c r="N9" s="25">
        <f t="shared" si="2"/>
        <v>41</v>
      </c>
      <c r="O9" s="25">
        <f t="shared" si="2"/>
        <v>41</v>
      </c>
      <c r="P9" s="25">
        <f>5+6+5+6+6+6+5</f>
        <v>39</v>
      </c>
      <c r="Q9" s="25">
        <v>21</v>
      </c>
      <c r="R9" s="25">
        <v>105</v>
      </c>
      <c r="S9" s="25">
        <v>84</v>
      </c>
      <c r="T9" s="25">
        <f t="shared" si="0"/>
        <v>685.91</v>
      </c>
      <c r="U9" s="25">
        <v>97.99</v>
      </c>
      <c r="V9" s="25">
        <v>1</v>
      </c>
      <c r="W9" s="17" t="s">
        <v>33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</row>
    <row r="10" spans="1:255" s="4" customFormat="1" ht="30.75" customHeight="1">
      <c r="A10" s="13"/>
      <c r="B10" s="13">
        <v>5</v>
      </c>
      <c r="C10" s="14" t="s">
        <v>35</v>
      </c>
      <c r="D10" s="15" t="s">
        <v>31</v>
      </c>
      <c r="E10" s="15" t="s">
        <v>32</v>
      </c>
      <c r="F10" s="16" t="s">
        <v>31</v>
      </c>
      <c r="G10" s="16" t="s">
        <v>32</v>
      </c>
      <c r="H10" s="16"/>
      <c r="I10" s="16">
        <v>66.36</v>
      </c>
      <c r="J10" s="25">
        <f aca="true" t="shared" si="3" ref="J10:O10">5+6+6+6+6+6+6</f>
        <v>41</v>
      </c>
      <c r="K10" s="25">
        <f>10.5+12+12+12+12+12+12</f>
        <v>82.5</v>
      </c>
      <c r="L10" s="25">
        <f>16.5+18+16.5+18+18+18+18</f>
        <v>123</v>
      </c>
      <c r="M10" s="25">
        <f t="shared" si="3"/>
        <v>41</v>
      </c>
      <c r="N10" s="25">
        <f aca="true" t="shared" si="4" ref="N10:N14">4+6+5+6+6+6+6</f>
        <v>39</v>
      </c>
      <c r="O10" s="25">
        <f t="shared" si="3"/>
        <v>41</v>
      </c>
      <c r="P10" s="25">
        <f>4+5+6+6+6+6+5</f>
        <v>38</v>
      </c>
      <c r="Q10" s="25">
        <v>21</v>
      </c>
      <c r="R10" s="25">
        <v>105</v>
      </c>
      <c r="S10" s="25">
        <v>84</v>
      </c>
      <c r="T10" s="25">
        <f t="shared" si="0"/>
        <v>681.86</v>
      </c>
      <c r="U10" s="25">
        <v>97.41</v>
      </c>
      <c r="V10" s="25">
        <v>2</v>
      </c>
      <c r="W10" s="17" t="s">
        <v>33</v>
      </c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</row>
    <row r="11" spans="1:255" s="4" customFormat="1" ht="27" customHeight="1">
      <c r="A11" s="13"/>
      <c r="B11" s="13">
        <v>6</v>
      </c>
      <c r="C11" s="14" t="s">
        <v>39</v>
      </c>
      <c r="D11" s="15" t="s">
        <v>31</v>
      </c>
      <c r="E11" s="15" t="s">
        <v>32</v>
      </c>
      <c r="F11" s="16" t="s">
        <v>31</v>
      </c>
      <c r="G11" s="16" t="s">
        <v>32</v>
      </c>
      <c r="H11" s="16"/>
      <c r="I11" s="16">
        <v>69.23</v>
      </c>
      <c r="J11" s="25">
        <f t="shared" si="1"/>
        <v>39</v>
      </c>
      <c r="K11" s="25">
        <f>9+12+10.5+12+10.5+12+12</f>
        <v>78</v>
      </c>
      <c r="L11" s="25">
        <f>16.5+18+15+18+18+18+18</f>
        <v>121.5</v>
      </c>
      <c r="M11" s="25">
        <f>5+5+6+6+6+6+6</f>
        <v>40</v>
      </c>
      <c r="N11" s="25">
        <f>4+5+6+6+6+6+6</f>
        <v>39</v>
      </c>
      <c r="O11" s="25">
        <f>4+6+5+6+6+6+6</f>
        <v>39</v>
      </c>
      <c r="P11" s="25">
        <f>4+6+6+6+6+5+5</f>
        <v>38</v>
      </c>
      <c r="Q11" s="25">
        <v>21</v>
      </c>
      <c r="R11" s="25">
        <v>105</v>
      </c>
      <c r="S11" s="25">
        <v>84</v>
      </c>
      <c r="T11" s="25">
        <f t="shared" si="0"/>
        <v>673.73</v>
      </c>
      <c r="U11" s="25">
        <v>96.25</v>
      </c>
      <c r="V11" s="25">
        <v>4</v>
      </c>
      <c r="W11" s="17" t="s">
        <v>33</v>
      </c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</row>
    <row r="12" spans="1:255" s="4" customFormat="1" ht="24" customHeight="1">
      <c r="A12" s="13"/>
      <c r="B12" s="13">
        <v>7</v>
      </c>
      <c r="C12" s="14" t="s">
        <v>51</v>
      </c>
      <c r="D12" s="15" t="s">
        <v>31</v>
      </c>
      <c r="E12" s="15" t="s">
        <v>32</v>
      </c>
      <c r="F12" s="16" t="s">
        <v>31</v>
      </c>
      <c r="G12" s="16" t="s">
        <v>32</v>
      </c>
      <c r="H12" s="16"/>
      <c r="I12" s="16">
        <v>67.06</v>
      </c>
      <c r="J12" s="25">
        <f>5+6+6+6+6+6+6</f>
        <v>41</v>
      </c>
      <c r="K12" s="25">
        <f>10.5+10.5+12+12+10.5+12+12</f>
        <v>79.5</v>
      </c>
      <c r="L12" s="25">
        <v>121.5</v>
      </c>
      <c r="M12" s="25">
        <f>5+6+5+6+6+6+6</f>
        <v>40</v>
      </c>
      <c r="N12" s="25">
        <f t="shared" si="4"/>
        <v>39</v>
      </c>
      <c r="O12" s="25">
        <f>5+6+6+6+5+6+5</f>
        <v>39</v>
      </c>
      <c r="P12" s="25">
        <f>5+6+5+6+6+5+5</f>
        <v>38</v>
      </c>
      <c r="Q12" s="25">
        <v>21</v>
      </c>
      <c r="R12" s="25">
        <v>105</v>
      </c>
      <c r="S12" s="25">
        <v>84</v>
      </c>
      <c r="T12" s="25">
        <f t="shared" si="0"/>
        <v>675.06</v>
      </c>
      <c r="U12" s="25">
        <v>96.44</v>
      </c>
      <c r="V12" s="25">
        <v>3</v>
      </c>
      <c r="W12" s="17" t="s">
        <v>33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</row>
    <row r="13" spans="1:255" s="5" customFormat="1" ht="34.5" customHeight="1">
      <c r="A13" s="13"/>
      <c r="B13" s="13">
        <v>8</v>
      </c>
      <c r="C13" s="14" t="s">
        <v>52</v>
      </c>
      <c r="D13" s="15" t="s">
        <v>31</v>
      </c>
      <c r="E13" s="15" t="s">
        <v>32</v>
      </c>
      <c r="F13" s="16" t="s">
        <v>31</v>
      </c>
      <c r="G13" s="16" t="s">
        <v>32</v>
      </c>
      <c r="H13" s="16"/>
      <c r="I13" s="16">
        <v>66.22</v>
      </c>
      <c r="J13" s="25">
        <f>5+6+5+6+6+6+6</f>
        <v>40</v>
      </c>
      <c r="K13" s="25">
        <f>10.5+12+12+12+10.5+12+12</f>
        <v>81</v>
      </c>
      <c r="L13" s="25">
        <f>16.5+18+18+18+16.5+18+16.5</f>
        <v>121.5</v>
      </c>
      <c r="M13" s="25">
        <f>5+6+4+6+6+6+6</f>
        <v>39</v>
      </c>
      <c r="N13" s="25">
        <f>5+6+6+6+6+6+5</f>
        <v>40</v>
      </c>
      <c r="O13" s="25">
        <f>5+6+6+6+6+6+6</f>
        <v>41</v>
      </c>
      <c r="P13" s="25">
        <f>4+6+6+6+6+5+5</f>
        <v>38</v>
      </c>
      <c r="Q13" s="25">
        <v>21</v>
      </c>
      <c r="R13" s="25">
        <v>77</v>
      </c>
      <c r="S13" s="25">
        <v>0</v>
      </c>
      <c r="T13" s="25">
        <f t="shared" si="0"/>
        <v>564.72</v>
      </c>
      <c r="U13" s="25">
        <v>80.67</v>
      </c>
      <c r="V13" s="25">
        <v>8</v>
      </c>
      <c r="W13" s="17" t="s">
        <v>33</v>
      </c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</row>
    <row r="14" spans="1:255" s="5" customFormat="1" ht="34.5" customHeight="1">
      <c r="A14" s="13"/>
      <c r="B14" s="13">
        <v>9</v>
      </c>
      <c r="C14" s="14" t="s">
        <v>53</v>
      </c>
      <c r="D14" s="15" t="s">
        <v>31</v>
      </c>
      <c r="E14" s="15" t="s">
        <v>32</v>
      </c>
      <c r="F14" s="16" t="s">
        <v>31</v>
      </c>
      <c r="G14" s="16" t="s">
        <v>32</v>
      </c>
      <c r="H14" s="16"/>
      <c r="I14" s="16">
        <v>68.67</v>
      </c>
      <c r="J14" s="25">
        <f>5+6+6+4+6+6+6</f>
        <v>39</v>
      </c>
      <c r="K14" s="25">
        <f>10.5+10.5+10.5+12+10.5+12+12</f>
        <v>78</v>
      </c>
      <c r="L14" s="25">
        <f>15+18+16.5+18+18+16.5+16.5</f>
        <v>118.5</v>
      </c>
      <c r="M14" s="25">
        <f>5+6+6+6+6+6+6</f>
        <v>41</v>
      </c>
      <c r="N14" s="25">
        <f t="shared" si="4"/>
        <v>39</v>
      </c>
      <c r="O14" s="25">
        <f>5+6+6+6+6+6+6</f>
        <v>41</v>
      </c>
      <c r="P14" s="25">
        <f>4+6+5+6+6+5+5</f>
        <v>37</v>
      </c>
      <c r="Q14" s="25">
        <v>21</v>
      </c>
      <c r="R14" s="25">
        <v>105</v>
      </c>
      <c r="S14" s="25">
        <v>84</v>
      </c>
      <c r="T14" s="25">
        <f t="shared" si="0"/>
        <v>672.1700000000001</v>
      </c>
      <c r="U14" s="25">
        <v>96.02</v>
      </c>
      <c r="V14" s="25">
        <v>5</v>
      </c>
      <c r="W14" s="17" t="s">
        <v>33</v>
      </c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</row>
    <row r="15" spans="1:255" s="5" customFormat="1" ht="34.5" customHeight="1">
      <c r="A15" s="13" t="s">
        <v>40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</row>
    <row r="16" spans="1:255" s="5" customFormat="1" ht="21" customHeight="1">
      <c r="A16" s="13" t="s">
        <v>5</v>
      </c>
      <c r="B16" s="13"/>
      <c r="C16" s="12" t="s">
        <v>41</v>
      </c>
      <c r="D16" s="12" t="s">
        <v>42</v>
      </c>
      <c r="E16" s="12"/>
      <c r="F16" s="12"/>
      <c r="G16" s="12"/>
      <c r="H16" s="12"/>
      <c r="I16" s="13" t="s">
        <v>43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</row>
    <row r="17" spans="1:23" ht="18" customHeight="1">
      <c r="A17" s="13"/>
      <c r="B17" s="13"/>
      <c r="C17" s="12"/>
      <c r="D17" s="12"/>
      <c r="E17" s="12"/>
      <c r="F17" s="12"/>
      <c r="G17" s="12"/>
      <c r="H17" s="12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ht="21" customHeight="1">
      <c r="A18" s="13" t="s">
        <v>47</v>
      </c>
      <c r="B18" s="13">
        <v>1</v>
      </c>
      <c r="C18" s="15" t="s">
        <v>44</v>
      </c>
      <c r="D18" s="17" t="s">
        <v>50</v>
      </c>
      <c r="E18" s="17"/>
      <c r="F18" s="17"/>
      <c r="G18" s="17"/>
      <c r="H18" s="17"/>
      <c r="I18" s="21">
        <v>1770246.98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ht="21" customHeight="1">
      <c r="A19" s="13"/>
      <c r="B19" s="13">
        <v>2</v>
      </c>
      <c r="C19" s="15" t="s">
        <v>45</v>
      </c>
      <c r="D19" s="17" t="s">
        <v>51</v>
      </c>
      <c r="E19" s="17"/>
      <c r="F19" s="17"/>
      <c r="G19" s="17"/>
      <c r="H19" s="17"/>
      <c r="I19" s="21">
        <v>1778863.76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ht="21" customHeight="1">
      <c r="A20" s="13"/>
      <c r="B20" s="13">
        <v>3</v>
      </c>
      <c r="C20" s="15" t="s">
        <v>46</v>
      </c>
      <c r="D20" s="17" t="s">
        <v>39</v>
      </c>
      <c r="E20" s="17"/>
      <c r="F20" s="17"/>
      <c r="G20" s="17"/>
      <c r="H20" s="17"/>
      <c r="I20" s="21">
        <v>1722786.97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</sheetData>
  <sheetProtection/>
  <mergeCells count="44">
    <mergeCell ref="A1:W1"/>
    <mergeCell ref="A2:B2"/>
    <mergeCell ref="D2:G2"/>
    <mergeCell ref="I2:W2"/>
    <mergeCell ref="D3:E3"/>
    <mergeCell ref="F3:H3"/>
    <mergeCell ref="I3:W3"/>
    <mergeCell ref="J4:P4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A15:W15"/>
    <mergeCell ref="D18:H18"/>
    <mergeCell ref="I18:W18"/>
    <mergeCell ref="D19:H19"/>
    <mergeCell ref="I19:W19"/>
    <mergeCell ref="D20:H20"/>
    <mergeCell ref="I20:W20"/>
    <mergeCell ref="A6:A14"/>
    <mergeCell ref="A18:A20"/>
    <mergeCell ref="C3:C5"/>
    <mergeCell ref="C16:C17"/>
    <mergeCell ref="D4:D5"/>
    <mergeCell ref="E4:E5"/>
    <mergeCell ref="F4:F5"/>
    <mergeCell ref="I4:I5"/>
    <mergeCell ref="Q4:Q5"/>
    <mergeCell ref="R4:R5"/>
    <mergeCell ref="S4:S5"/>
    <mergeCell ref="T4:T5"/>
    <mergeCell ref="U4:U5"/>
    <mergeCell ref="V4:V5"/>
    <mergeCell ref="W4:W5"/>
    <mergeCell ref="A3:B5"/>
    <mergeCell ref="G4:H5"/>
    <mergeCell ref="A16:B17"/>
    <mergeCell ref="D16:H17"/>
    <mergeCell ref="I16:W17"/>
  </mergeCells>
  <printOptions/>
  <pageMargins left="0" right="0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17"/>
  <sheetViews>
    <sheetView zoomScaleSheetLayoutView="100" workbookViewId="0" topLeftCell="A1">
      <selection activeCell="B10" sqref="B10"/>
    </sheetView>
  </sheetViews>
  <sheetFormatPr defaultColWidth="9.00390625" defaultRowHeight="21" customHeight="1"/>
  <cols>
    <col min="1" max="1" width="5.75390625" style="0" customWidth="1"/>
    <col min="2" max="2" width="4.625" style="6" customWidth="1"/>
    <col min="3" max="3" width="32.00390625" style="7" customWidth="1"/>
    <col min="4" max="4" width="6.625" style="7" customWidth="1"/>
    <col min="5" max="5" width="13.125" style="7" customWidth="1"/>
    <col min="6" max="6" width="6.625" style="7" customWidth="1"/>
    <col min="7" max="7" width="5.25390625" style="7" customWidth="1"/>
    <col min="8" max="9" width="6.875" style="7" customWidth="1"/>
    <col min="10" max="19" width="7.25390625" style="7" customWidth="1"/>
    <col min="20" max="21" width="10.375" style="8" customWidth="1"/>
    <col min="22" max="22" width="8.625" style="8" customWidth="1"/>
    <col min="23" max="23" width="13.00390625" style="8" customWidth="1"/>
    <col min="24" max="255" width="9.00390625" style="9" customWidth="1"/>
  </cols>
  <sheetData>
    <row r="1" spans="1:23" s="1" customFormat="1" ht="21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s="1" customFormat="1" ht="36" customHeight="1">
      <c r="A2" s="11" t="s">
        <v>1</v>
      </c>
      <c r="B2" s="11"/>
      <c r="C2" s="12" t="s">
        <v>2</v>
      </c>
      <c r="D2" s="13" t="s">
        <v>3</v>
      </c>
      <c r="E2" s="13"/>
      <c r="F2" s="13"/>
      <c r="G2" s="13"/>
      <c r="H2" s="12" t="s">
        <v>4</v>
      </c>
      <c r="I2" s="19">
        <v>44488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s="1" customFormat="1" ht="27" customHeight="1">
      <c r="A3" s="13" t="s">
        <v>5</v>
      </c>
      <c r="B3" s="13"/>
      <c r="C3" s="13" t="s">
        <v>6</v>
      </c>
      <c r="D3" s="12" t="s">
        <v>7</v>
      </c>
      <c r="E3" s="12"/>
      <c r="F3" s="12" t="s">
        <v>8</v>
      </c>
      <c r="G3" s="12"/>
      <c r="H3" s="12"/>
      <c r="I3" s="13" t="s">
        <v>9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s="2" customFormat="1" ht="27" customHeight="1">
      <c r="A4" s="13"/>
      <c r="B4" s="13"/>
      <c r="C4" s="13"/>
      <c r="D4" s="13" t="s">
        <v>10</v>
      </c>
      <c r="E4" s="13" t="s">
        <v>11</v>
      </c>
      <c r="F4" s="13" t="s">
        <v>12</v>
      </c>
      <c r="G4" s="13" t="s">
        <v>11</v>
      </c>
      <c r="H4" s="13"/>
      <c r="I4" s="13" t="s">
        <v>13</v>
      </c>
      <c r="J4" s="13" t="s">
        <v>14</v>
      </c>
      <c r="K4" s="13"/>
      <c r="L4" s="13"/>
      <c r="M4" s="13"/>
      <c r="N4" s="13"/>
      <c r="O4" s="13"/>
      <c r="P4" s="13"/>
      <c r="Q4" s="13" t="s">
        <v>15</v>
      </c>
      <c r="R4" s="13" t="s">
        <v>16</v>
      </c>
      <c r="S4" s="13" t="s">
        <v>17</v>
      </c>
      <c r="T4" s="22" t="s">
        <v>18</v>
      </c>
      <c r="U4" s="22" t="s">
        <v>19</v>
      </c>
      <c r="V4" s="23" t="s">
        <v>20</v>
      </c>
      <c r="W4" s="23" t="s">
        <v>21</v>
      </c>
    </row>
    <row r="5" spans="1:23" s="2" customFormat="1" ht="48" customHeight="1">
      <c r="A5" s="13"/>
      <c r="B5" s="13"/>
      <c r="C5" s="13"/>
      <c r="D5" s="13"/>
      <c r="E5" s="13"/>
      <c r="F5" s="13"/>
      <c r="G5" s="13"/>
      <c r="H5" s="13"/>
      <c r="I5" s="13"/>
      <c r="J5" s="13" t="s">
        <v>22</v>
      </c>
      <c r="K5" s="13" t="s">
        <v>23</v>
      </c>
      <c r="L5" s="13" t="s">
        <v>24</v>
      </c>
      <c r="M5" s="13" t="s">
        <v>25</v>
      </c>
      <c r="N5" s="13" t="s">
        <v>26</v>
      </c>
      <c r="O5" s="13" t="s">
        <v>27</v>
      </c>
      <c r="P5" s="13" t="s">
        <v>28</v>
      </c>
      <c r="Q5" s="13"/>
      <c r="R5" s="13"/>
      <c r="S5" s="24"/>
      <c r="T5" s="22"/>
      <c r="U5" s="22"/>
      <c r="V5" s="23"/>
      <c r="W5" s="23"/>
    </row>
    <row r="6" spans="1:255" s="3" customFormat="1" ht="34.5" customHeight="1">
      <c r="A6" s="13" t="s">
        <v>54</v>
      </c>
      <c r="B6" s="13">
        <v>1</v>
      </c>
      <c r="C6" s="14" t="s">
        <v>55</v>
      </c>
      <c r="D6" s="15" t="s">
        <v>31</v>
      </c>
      <c r="E6" s="15" t="s">
        <v>32</v>
      </c>
      <c r="F6" s="16" t="s">
        <v>31</v>
      </c>
      <c r="G6" s="16" t="s">
        <v>32</v>
      </c>
      <c r="H6" s="16"/>
      <c r="I6" s="16">
        <v>66.78</v>
      </c>
      <c r="J6" s="20">
        <v>40</v>
      </c>
      <c r="K6" s="20">
        <v>79.5</v>
      </c>
      <c r="L6" s="20">
        <v>121.5</v>
      </c>
      <c r="M6" s="20">
        <v>40</v>
      </c>
      <c r="N6" s="20">
        <v>41</v>
      </c>
      <c r="O6" s="20">
        <v>39</v>
      </c>
      <c r="P6" s="20">
        <v>40</v>
      </c>
      <c r="Q6" s="25">
        <v>21</v>
      </c>
      <c r="R6" s="25">
        <v>105</v>
      </c>
      <c r="S6" s="25">
        <v>84</v>
      </c>
      <c r="T6" s="25">
        <f>SUM(I6:S6)</f>
        <v>677.78</v>
      </c>
      <c r="U6" s="25">
        <f>T6/7</f>
        <v>96.82571428571428</v>
      </c>
      <c r="V6" s="25">
        <v>1</v>
      </c>
      <c r="W6" s="17" t="s">
        <v>33</v>
      </c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</row>
    <row r="7" spans="1:255" s="3" customFormat="1" ht="34.5" customHeight="1">
      <c r="A7" s="13"/>
      <c r="B7" s="32">
        <v>2</v>
      </c>
      <c r="C7" s="14" t="s">
        <v>56</v>
      </c>
      <c r="D7" s="15" t="s">
        <v>31</v>
      </c>
      <c r="E7" s="15" t="s">
        <v>32</v>
      </c>
      <c r="F7" s="16" t="s">
        <v>31</v>
      </c>
      <c r="G7" s="16" t="s">
        <v>32</v>
      </c>
      <c r="H7" s="16"/>
      <c r="I7" s="16">
        <v>70</v>
      </c>
      <c r="J7" s="20">
        <v>38</v>
      </c>
      <c r="K7" s="20">
        <v>75</v>
      </c>
      <c r="L7" s="20">
        <v>120</v>
      </c>
      <c r="M7" s="20">
        <v>34</v>
      </c>
      <c r="N7" s="20">
        <v>37</v>
      </c>
      <c r="O7" s="20">
        <v>40</v>
      </c>
      <c r="P7" s="20">
        <v>38</v>
      </c>
      <c r="Q7" s="25">
        <v>21</v>
      </c>
      <c r="R7" s="25">
        <v>105</v>
      </c>
      <c r="S7" s="25">
        <v>84</v>
      </c>
      <c r="T7" s="25">
        <f>SUM(I7:S7)</f>
        <v>662</v>
      </c>
      <c r="U7" s="25">
        <f>T7/7</f>
        <v>94.57142857142857</v>
      </c>
      <c r="V7" s="25">
        <v>2</v>
      </c>
      <c r="W7" s="17" t="s">
        <v>33</v>
      </c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</row>
    <row r="8" spans="1:255" s="3" customFormat="1" ht="34.5" customHeight="1">
      <c r="A8" s="13"/>
      <c r="B8" s="13">
        <v>3</v>
      </c>
      <c r="C8" s="14" t="s">
        <v>57</v>
      </c>
      <c r="D8" s="15" t="s">
        <v>31</v>
      </c>
      <c r="E8" s="15" t="s">
        <v>32</v>
      </c>
      <c r="F8" s="16" t="s">
        <v>31</v>
      </c>
      <c r="G8" s="16" t="s">
        <v>32</v>
      </c>
      <c r="H8" s="16"/>
      <c r="I8" s="16">
        <v>66.22</v>
      </c>
      <c r="J8" s="20">
        <v>39</v>
      </c>
      <c r="K8" s="20">
        <v>79.5</v>
      </c>
      <c r="L8" s="20">
        <v>117</v>
      </c>
      <c r="M8" s="20">
        <v>39</v>
      </c>
      <c r="N8" s="20">
        <v>39</v>
      </c>
      <c r="O8" s="20">
        <v>39</v>
      </c>
      <c r="P8" s="20">
        <v>35</v>
      </c>
      <c r="Q8" s="25">
        <v>21</v>
      </c>
      <c r="R8" s="25">
        <v>105</v>
      </c>
      <c r="S8" s="25">
        <v>70</v>
      </c>
      <c r="T8" s="25">
        <f>SUM(I8:S8)</f>
        <v>649.72</v>
      </c>
      <c r="U8" s="25">
        <f>T8/7</f>
        <v>92.81714285714285</v>
      </c>
      <c r="V8" s="25">
        <v>3</v>
      </c>
      <c r="W8" s="17" t="s">
        <v>33</v>
      </c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</row>
    <row r="9" spans="1:255" s="3" customFormat="1" ht="34.5" customHeight="1">
      <c r="A9" s="13"/>
      <c r="B9" s="13">
        <v>4</v>
      </c>
      <c r="C9" s="14" t="s">
        <v>58</v>
      </c>
      <c r="D9" s="15" t="s">
        <v>37</v>
      </c>
      <c r="E9" s="15" t="s">
        <v>59</v>
      </c>
      <c r="F9" s="16"/>
      <c r="G9" s="16" t="s">
        <v>32</v>
      </c>
      <c r="H9" s="16"/>
      <c r="I9" s="16"/>
      <c r="J9" s="20"/>
      <c r="K9" s="20"/>
      <c r="L9" s="20"/>
      <c r="M9" s="20"/>
      <c r="N9" s="20"/>
      <c r="O9" s="20"/>
      <c r="P9" s="20"/>
      <c r="Q9" s="25"/>
      <c r="R9" s="25"/>
      <c r="S9" s="25"/>
      <c r="T9" s="25"/>
      <c r="U9" s="25"/>
      <c r="V9" s="25"/>
      <c r="W9" s="17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</row>
    <row r="10" spans="1:255" s="3" customFormat="1" ht="34.5" customHeight="1">
      <c r="A10" s="13"/>
      <c r="B10" s="13">
        <v>5</v>
      </c>
      <c r="C10" s="14" t="s">
        <v>60</v>
      </c>
      <c r="D10" s="15" t="s">
        <v>31</v>
      </c>
      <c r="E10" s="15" t="s">
        <v>32</v>
      </c>
      <c r="F10" s="16" t="s">
        <v>31</v>
      </c>
      <c r="G10" s="16" t="s">
        <v>32</v>
      </c>
      <c r="H10" s="16"/>
      <c r="I10" s="16">
        <v>65.8</v>
      </c>
      <c r="J10" s="20">
        <v>40</v>
      </c>
      <c r="K10" s="20">
        <v>79.5</v>
      </c>
      <c r="L10" s="20">
        <v>111</v>
      </c>
      <c r="M10" s="20">
        <v>38</v>
      </c>
      <c r="N10" s="20">
        <v>39</v>
      </c>
      <c r="O10" s="20">
        <v>37</v>
      </c>
      <c r="P10" s="20">
        <v>35</v>
      </c>
      <c r="Q10" s="25">
        <v>21</v>
      </c>
      <c r="R10" s="25">
        <v>91</v>
      </c>
      <c r="S10" s="25">
        <v>0</v>
      </c>
      <c r="T10" s="25">
        <f>SUM(I10:S10)</f>
        <v>557.3</v>
      </c>
      <c r="U10" s="25">
        <f>T10/7</f>
        <v>79.61428571428571</v>
      </c>
      <c r="V10" s="25">
        <v>4</v>
      </c>
      <c r="W10" s="17" t="s">
        <v>33</v>
      </c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</row>
    <row r="11" spans="1:255" s="4" customFormat="1" ht="27" customHeight="1">
      <c r="A11" s="13" t="s">
        <v>40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</row>
    <row r="12" spans="1:255" s="4" customFormat="1" ht="21" customHeight="1">
      <c r="A12" s="13" t="s">
        <v>5</v>
      </c>
      <c r="B12" s="13"/>
      <c r="C12" s="12" t="s">
        <v>41</v>
      </c>
      <c r="D12" s="12" t="s">
        <v>42</v>
      </c>
      <c r="E12" s="12"/>
      <c r="F12" s="12"/>
      <c r="G12" s="12"/>
      <c r="H12" s="12"/>
      <c r="I12" s="13" t="s">
        <v>43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</row>
    <row r="13" spans="1:255" s="4" customFormat="1" ht="21" customHeight="1">
      <c r="A13" s="13"/>
      <c r="B13" s="13"/>
      <c r="C13" s="12"/>
      <c r="D13" s="12"/>
      <c r="E13" s="12"/>
      <c r="F13" s="12"/>
      <c r="G13" s="12"/>
      <c r="H13" s="1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</row>
    <row r="14" spans="1:255" s="5" customFormat="1" ht="34.5" customHeight="1">
      <c r="A14" s="13" t="s">
        <v>54</v>
      </c>
      <c r="B14" s="13">
        <v>1</v>
      </c>
      <c r="C14" s="15" t="s">
        <v>44</v>
      </c>
      <c r="D14" s="17" t="s">
        <v>55</v>
      </c>
      <c r="E14" s="17"/>
      <c r="F14" s="17"/>
      <c r="G14" s="17"/>
      <c r="H14" s="17"/>
      <c r="I14" s="21">
        <v>1951813.15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</row>
    <row r="15" spans="1:255" s="5" customFormat="1" ht="34.5" customHeight="1">
      <c r="A15" s="13"/>
      <c r="B15" s="13">
        <v>2</v>
      </c>
      <c r="C15" s="15" t="s">
        <v>45</v>
      </c>
      <c r="D15" s="17" t="s">
        <v>56</v>
      </c>
      <c r="E15" s="17"/>
      <c r="F15" s="17"/>
      <c r="G15" s="17"/>
      <c r="H15" s="17"/>
      <c r="I15" s="21">
        <v>1862519.52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</row>
    <row r="16" spans="1:255" s="5" customFormat="1" ht="34.5" customHeight="1">
      <c r="A16" s="13"/>
      <c r="B16" s="13">
        <v>3</v>
      </c>
      <c r="C16" s="15" t="s">
        <v>46</v>
      </c>
      <c r="D16" s="17" t="s">
        <v>57</v>
      </c>
      <c r="E16" s="17"/>
      <c r="F16" s="17"/>
      <c r="G16" s="17"/>
      <c r="H16" s="17"/>
      <c r="I16" s="21">
        <v>1969870.61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</row>
    <row r="17" spans="2:255" s="5" customFormat="1" ht="21" customHeight="1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27"/>
      <c r="U17" s="27"/>
      <c r="V17" s="27"/>
      <c r="W17" s="27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</sheetData>
  <sheetProtection/>
  <mergeCells count="40">
    <mergeCell ref="A1:W1"/>
    <mergeCell ref="A2:B2"/>
    <mergeCell ref="D2:G2"/>
    <mergeCell ref="I2:W2"/>
    <mergeCell ref="D3:E3"/>
    <mergeCell ref="F3:H3"/>
    <mergeCell ref="I3:W3"/>
    <mergeCell ref="J4:P4"/>
    <mergeCell ref="G6:H6"/>
    <mergeCell ref="G7:H7"/>
    <mergeCell ref="G8:H8"/>
    <mergeCell ref="G9:H9"/>
    <mergeCell ref="G10:H10"/>
    <mergeCell ref="A11:W11"/>
    <mergeCell ref="D14:H14"/>
    <mergeCell ref="I14:W14"/>
    <mergeCell ref="D15:H15"/>
    <mergeCell ref="I15:W15"/>
    <mergeCell ref="D16:H16"/>
    <mergeCell ref="I16:W16"/>
    <mergeCell ref="A6:A10"/>
    <mergeCell ref="A14:A16"/>
    <mergeCell ref="C3:C5"/>
    <mergeCell ref="C12:C13"/>
    <mergeCell ref="D4:D5"/>
    <mergeCell ref="E4:E5"/>
    <mergeCell ref="F4:F5"/>
    <mergeCell ref="I4:I5"/>
    <mergeCell ref="Q4:Q5"/>
    <mergeCell ref="R4:R5"/>
    <mergeCell ref="S4:S5"/>
    <mergeCell ref="T4:T5"/>
    <mergeCell ref="U4:U5"/>
    <mergeCell ref="V4:V5"/>
    <mergeCell ref="W4:W5"/>
    <mergeCell ref="A3:B5"/>
    <mergeCell ref="G4:H5"/>
    <mergeCell ref="A12:B13"/>
    <mergeCell ref="D12:H13"/>
    <mergeCell ref="I12:W13"/>
  </mergeCells>
  <printOptions/>
  <pageMargins left="0" right="0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6"/>
  <sheetViews>
    <sheetView zoomScaleSheetLayoutView="100" workbookViewId="0" topLeftCell="A1">
      <selection activeCell="I14" sqref="I14:W14"/>
    </sheetView>
  </sheetViews>
  <sheetFormatPr defaultColWidth="9.00390625" defaultRowHeight="21" customHeight="1"/>
  <cols>
    <col min="1" max="1" width="5.75390625" style="0" customWidth="1"/>
    <col min="2" max="2" width="4.625" style="6" customWidth="1"/>
    <col min="3" max="3" width="32.00390625" style="7" customWidth="1"/>
    <col min="4" max="4" width="6.625" style="7" customWidth="1"/>
    <col min="5" max="5" width="13.125" style="7" customWidth="1"/>
    <col min="6" max="6" width="6.625" style="7" customWidth="1"/>
    <col min="7" max="7" width="5.25390625" style="7" customWidth="1"/>
    <col min="8" max="9" width="6.875" style="7" customWidth="1"/>
    <col min="10" max="19" width="7.25390625" style="7" customWidth="1"/>
    <col min="20" max="21" width="10.375" style="8" customWidth="1"/>
    <col min="22" max="22" width="8.625" style="8" customWidth="1"/>
    <col min="23" max="23" width="13.00390625" style="8" customWidth="1"/>
    <col min="24" max="255" width="9.00390625" style="9" customWidth="1"/>
  </cols>
  <sheetData>
    <row r="1" spans="1:23" s="1" customFormat="1" ht="21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s="1" customFormat="1" ht="36" customHeight="1">
      <c r="A2" s="12" t="s">
        <v>1</v>
      </c>
      <c r="B2" s="12"/>
      <c r="C2" s="12" t="s">
        <v>2</v>
      </c>
      <c r="D2" s="12" t="s">
        <v>3</v>
      </c>
      <c r="E2" s="12"/>
      <c r="F2" s="12"/>
      <c r="G2" s="12"/>
      <c r="H2" s="12" t="s">
        <v>4</v>
      </c>
      <c r="I2" s="69">
        <v>44488</v>
      </c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s="1" customFormat="1" ht="27" customHeight="1">
      <c r="A3" s="12" t="s">
        <v>5</v>
      </c>
      <c r="B3" s="12"/>
      <c r="C3" s="12" t="s">
        <v>6</v>
      </c>
      <c r="D3" s="12" t="s">
        <v>7</v>
      </c>
      <c r="E3" s="12"/>
      <c r="F3" s="12" t="s">
        <v>8</v>
      </c>
      <c r="G3" s="12"/>
      <c r="H3" s="12"/>
      <c r="I3" s="12" t="s">
        <v>9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s="2" customFormat="1" ht="27" customHeight="1">
      <c r="A4" s="12"/>
      <c r="B4" s="12"/>
      <c r="C4" s="12"/>
      <c r="D4" s="12" t="s">
        <v>10</v>
      </c>
      <c r="E4" s="12" t="s">
        <v>11</v>
      </c>
      <c r="F4" s="12" t="s">
        <v>12</v>
      </c>
      <c r="G4" s="12" t="s">
        <v>11</v>
      </c>
      <c r="H4" s="12"/>
      <c r="I4" s="12" t="s">
        <v>13</v>
      </c>
      <c r="J4" s="12" t="s">
        <v>14</v>
      </c>
      <c r="K4" s="12"/>
      <c r="L4" s="12"/>
      <c r="M4" s="12"/>
      <c r="N4" s="12"/>
      <c r="O4" s="12"/>
      <c r="P4" s="12"/>
      <c r="Q4" s="12" t="s">
        <v>15</v>
      </c>
      <c r="R4" s="12" t="s">
        <v>16</v>
      </c>
      <c r="S4" s="12" t="s">
        <v>17</v>
      </c>
      <c r="T4" s="72" t="s">
        <v>18</v>
      </c>
      <c r="U4" s="72" t="s">
        <v>19</v>
      </c>
      <c r="V4" s="73" t="s">
        <v>20</v>
      </c>
      <c r="W4" s="73" t="s">
        <v>21</v>
      </c>
    </row>
    <row r="5" spans="1:23" s="2" customFormat="1" ht="48" customHeight="1">
      <c r="A5" s="12"/>
      <c r="B5" s="12"/>
      <c r="C5" s="12"/>
      <c r="D5" s="12"/>
      <c r="E5" s="12"/>
      <c r="F5" s="12"/>
      <c r="G5" s="12"/>
      <c r="H5" s="12"/>
      <c r="I5" s="12"/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/>
      <c r="R5" s="12"/>
      <c r="S5" s="74"/>
      <c r="T5" s="72"/>
      <c r="U5" s="72"/>
      <c r="V5" s="73"/>
      <c r="W5" s="73"/>
    </row>
    <row r="6" spans="1:255" s="3" customFormat="1" ht="34.5" customHeight="1">
      <c r="A6" s="12" t="s">
        <v>61</v>
      </c>
      <c r="B6" s="12">
        <v>1</v>
      </c>
      <c r="C6" s="67" t="s">
        <v>62</v>
      </c>
      <c r="D6" s="15" t="s">
        <v>31</v>
      </c>
      <c r="E6" s="15" t="s">
        <v>32</v>
      </c>
      <c r="F6" s="15" t="s">
        <v>31</v>
      </c>
      <c r="G6" s="15" t="s">
        <v>32</v>
      </c>
      <c r="H6" s="15"/>
      <c r="I6" s="15">
        <v>60.55</v>
      </c>
      <c r="J6" s="15">
        <v>41</v>
      </c>
      <c r="K6" s="75">
        <v>81</v>
      </c>
      <c r="L6" s="75">
        <v>123</v>
      </c>
      <c r="M6" s="75">
        <v>41</v>
      </c>
      <c r="N6" s="75">
        <v>41</v>
      </c>
      <c r="O6" s="75">
        <v>41</v>
      </c>
      <c r="P6" s="75">
        <v>40</v>
      </c>
      <c r="Q6" s="75">
        <v>21</v>
      </c>
      <c r="R6" s="75">
        <v>105</v>
      </c>
      <c r="S6" s="77">
        <v>84</v>
      </c>
      <c r="T6" s="77">
        <v>678.55</v>
      </c>
      <c r="U6" s="75">
        <v>96.94</v>
      </c>
      <c r="V6" s="75">
        <v>1</v>
      </c>
      <c r="W6" s="68" t="s">
        <v>33</v>
      </c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</row>
    <row r="7" spans="1:255" s="3" customFormat="1" ht="34.5" customHeight="1">
      <c r="A7" s="12"/>
      <c r="B7" s="32">
        <v>2</v>
      </c>
      <c r="C7" s="67" t="s">
        <v>63</v>
      </c>
      <c r="D7" s="15" t="s">
        <v>31</v>
      </c>
      <c r="E7" s="15" t="s">
        <v>32</v>
      </c>
      <c r="F7" s="15" t="s">
        <v>31</v>
      </c>
      <c r="G7" s="15" t="s">
        <v>32</v>
      </c>
      <c r="H7" s="15"/>
      <c r="I7" s="15">
        <v>70</v>
      </c>
      <c r="J7" s="15">
        <v>38</v>
      </c>
      <c r="K7" s="15">
        <v>81</v>
      </c>
      <c r="L7" s="15">
        <v>121.5</v>
      </c>
      <c r="M7" s="15">
        <v>40</v>
      </c>
      <c r="N7" s="15">
        <v>30</v>
      </c>
      <c r="O7" s="15">
        <v>37</v>
      </c>
      <c r="P7" s="15">
        <v>40</v>
      </c>
      <c r="Q7" s="70">
        <v>21</v>
      </c>
      <c r="R7" s="70">
        <v>105</v>
      </c>
      <c r="S7" s="15">
        <v>84</v>
      </c>
      <c r="T7" s="15">
        <v>667.5</v>
      </c>
      <c r="U7" s="15">
        <v>95.36</v>
      </c>
      <c r="V7" s="15">
        <v>2</v>
      </c>
      <c r="W7" s="68" t="s">
        <v>33</v>
      </c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</row>
    <row r="8" spans="1:255" s="3" customFormat="1" ht="34.5" customHeight="1">
      <c r="A8" s="12"/>
      <c r="B8" s="12">
        <v>3</v>
      </c>
      <c r="C8" s="67" t="s">
        <v>64</v>
      </c>
      <c r="D8" s="15" t="s">
        <v>31</v>
      </c>
      <c r="E8" s="15" t="s">
        <v>32</v>
      </c>
      <c r="F8" s="15" t="s">
        <v>31</v>
      </c>
      <c r="G8" s="15" t="s">
        <v>32</v>
      </c>
      <c r="H8" s="15"/>
      <c r="I8" s="15">
        <v>59.92</v>
      </c>
      <c r="J8" s="15">
        <v>40</v>
      </c>
      <c r="K8" s="15">
        <v>81</v>
      </c>
      <c r="L8" s="15">
        <v>115.5</v>
      </c>
      <c r="M8" s="15">
        <v>40</v>
      </c>
      <c r="N8" s="15">
        <v>41</v>
      </c>
      <c r="O8" s="15">
        <v>38</v>
      </c>
      <c r="P8" s="15">
        <v>38</v>
      </c>
      <c r="Q8" s="70">
        <v>21</v>
      </c>
      <c r="R8" s="70">
        <v>105</v>
      </c>
      <c r="S8" s="15">
        <v>84</v>
      </c>
      <c r="T8" s="15">
        <v>663.34</v>
      </c>
      <c r="U8" s="15">
        <v>94.77</v>
      </c>
      <c r="V8" s="15">
        <v>3</v>
      </c>
      <c r="W8" s="68" t="s">
        <v>33</v>
      </c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</row>
    <row r="9" spans="1:255" s="3" customFormat="1" ht="34.5" customHeight="1">
      <c r="A9" s="12"/>
      <c r="B9" s="12">
        <v>4</v>
      </c>
      <c r="C9" s="67" t="s">
        <v>65</v>
      </c>
      <c r="D9" s="15" t="s">
        <v>31</v>
      </c>
      <c r="E9" s="15" t="s">
        <v>32</v>
      </c>
      <c r="F9" s="15" t="s">
        <v>31</v>
      </c>
      <c r="G9" s="15" t="s">
        <v>32</v>
      </c>
      <c r="H9" s="15"/>
      <c r="I9" s="15">
        <v>59.92</v>
      </c>
      <c r="J9" s="15">
        <v>39</v>
      </c>
      <c r="K9" s="15">
        <v>75</v>
      </c>
      <c r="L9" s="15">
        <v>120</v>
      </c>
      <c r="M9" s="15">
        <v>37</v>
      </c>
      <c r="N9" s="15">
        <v>41</v>
      </c>
      <c r="O9" s="15">
        <v>35</v>
      </c>
      <c r="P9" s="15">
        <v>37</v>
      </c>
      <c r="Q9" s="15">
        <v>0</v>
      </c>
      <c r="R9" s="15">
        <v>63</v>
      </c>
      <c r="S9" s="15">
        <v>0</v>
      </c>
      <c r="T9" s="78">
        <v>506.92</v>
      </c>
      <c r="U9" s="15">
        <v>72.42</v>
      </c>
      <c r="V9" s="15">
        <v>4</v>
      </c>
      <c r="W9" s="68" t="s">
        <v>33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</row>
    <row r="10" spans="1:255" s="4" customFormat="1" ht="27" customHeight="1">
      <c r="A10" s="12" t="s">
        <v>40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</row>
    <row r="11" spans="1:255" s="4" customFormat="1" ht="21" customHeight="1">
      <c r="A11" s="12" t="s">
        <v>5</v>
      </c>
      <c r="B11" s="12"/>
      <c r="C11" s="12" t="s">
        <v>41</v>
      </c>
      <c r="D11" s="12" t="s">
        <v>42</v>
      </c>
      <c r="E11" s="12"/>
      <c r="F11" s="12"/>
      <c r="G11" s="12"/>
      <c r="H11" s="12"/>
      <c r="I11" s="12" t="s">
        <v>43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</row>
    <row r="12" spans="1:255" s="4" customFormat="1" ht="2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</row>
    <row r="13" spans="1:255" s="5" customFormat="1" ht="34.5" customHeight="1">
      <c r="A13" s="12" t="s">
        <v>61</v>
      </c>
      <c r="B13" s="12">
        <v>1</v>
      </c>
      <c r="C13" s="15" t="s">
        <v>44</v>
      </c>
      <c r="D13" s="68" t="s">
        <v>62</v>
      </c>
      <c r="E13" s="68"/>
      <c r="F13" s="68"/>
      <c r="G13" s="68"/>
      <c r="H13" s="68"/>
      <c r="I13" s="71">
        <v>1685569.46</v>
      </c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</row>
    <row r="14" spans="1:255" s="5" customFormat="1" ht="34.5" customHeight="1">
      <c r="A14" s="12"/>
      <c r="B14" s="12">
        <v>2</v>
      </c>
      <c r="C14" s="15" t="s">
        <v>45</v>
      </c>
      <c r="D14" s="68" t="s">
        <v>63</v>
      </c>
      <c r="E14" s="68"/>
      <c r="F14" s="68"/>
      <c r="G14" s="68"/>
      <c r="H14" s="68"/>
      <c r="I14" s="71">
        <v>1458533.84</v>
      </c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</row>
    <row r="15" spans="1:255" s="5" customFormat="1" ht="34.5" customHeight="1">
      <c r="A15" s="12"/>
      <c r="B15" s="12">
        <v>3</v>
      </c>
      <c r="C15" s="15" t="s">
        <v>46</v>
      </c>
      <c r="D15" s="68" t="s">
        <v>64</v>
      </c>
      <c r="E15" s="68"/>
      <c r="F15" s="68"/>
      <c r="G15" s="68"/>
      <c r="H15" s="68"/>
      <c r="I15" s="71">
        <v>1702954.75</v>
      </c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</row>
    <row r="16" spans="2:255" s="5" customFormat="1" ht="21" customHeight="1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27"/>
      <c r="U16" s="27"/>
      <c r="V16" s="27"/>
      <c r="W16" s="27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</row>
  </sheetData>
  <sheetProtection/>
  <mergeCells count="39">
    <mergeCell ref="A1:W1"/>
    <mergeCell ref="A2:B2"/>
    <mergeCell ref="D2:G2"/>
    <mergeCell ref="I2:W2"/>
    <mergeCell ref="D3:E3"/>
    <mergeCell ref="F3:H3"/>
    <mergeCell ref="I3:W3"/>
    <mergeCell ref="J4:P4"/>
    <mergeCell ref="G6:H6"/>
    <mergeCell ref="G7:H7"/>
    <mergeCell ref="G8:H8"/>
    <mergeCell ref="G9:H9"/>
    <mergeCell ref="A10:W10"/>
    <mergeCell ref="D13:H13"/>
    <mergeCell ref="I13:W13"/>
    <mergeCell ref="D14:H14"/>
    <mergeCell ref="I14:W14"/>
    <mergeCell ref="D15:H15"/>
    <mergeCell ref="I15:W15"/>
    <mergeCell ref="A6:A9"/>
    <mergeCell ref="A13:A15"/>
    <mergeCell ref="C3:C5"/>
    <mergeCell ref="C11:C12"/>
    <mergeCell ref="D4:D5"/>
    <mergeCell ref="E4:E5"/>
    <mergeCell ref="F4:F5"/>
    <mergeCell ref="I4:I5"/>
    <mergeCell ref="Q4:Q5"/>
    <mergeCell ref="R4:R5"/>
    <mergeCell ref="S4:S5"/>
    <mergeCell ref="T4:T5"/>
    <mergeCell ref="U4:U5"/>
    <mergeCell ref="V4:V5"/>
    <mergeCell ref="W4:W5"/>
    <mergeCell ref="A3:B5"/>
    <mergeCell ref="G4:H5"/>
    <mergeCell ref="A11:B12"/>
    <mergeCell ref="D11:H12"/>
    <mergeCell ref="I11:W12"/>
  </mergeCells>
  <printOptions/>
  <pageMargins left="0" right="0" top="1" bottom="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18"/>
  <sheetViews>
    <sheetView zoomScaleSheetLayoutView="100" workbookViewId="0" topLeftCell="A1">
      <selection activeCell="U11" sqref="U11"/>
    </sheetView>
  </sheetViews>
  <sheetFormatPr defaultColWidth="9.00390625" defaultRowHeight="21" customHeight="1"/>
  <cols>
    <col min="1" max="1" width="5.75390625" style="0" customWidth="1"/>
    <col min="2" max="2" width="4.625" style="35" customWidth="1"/>
    <col min="3" max="3" width="32.00390625" style="8" customWidth="1"/>
    <col min="4" max="4" width="6.625" style="8" customWidth="1"/>
    <col min="5" max="5" width="13.125" style="8" customWidth="1"/>
    <col min="6" max="6" width="6.625" style="8" customWidth="1"/>
    <col min="7" max="7" width="5.25390625" style="8" customWidth="1"/>
    <col min="8" max="9" width="6.875" style="8" customWidth="1"/>
    <col min="10" max="20" width="7.25390625" style="8" customWidth="1"/>
    <col min="21" max="21" width="10.375" style="8" customWidth="1"/>
    <col min="22" max="22" width="8.625" style="8" customWidth="1"/>
    <col min="23" max="23" width="13.00390625" style="8" customWidth="1"/>
    <col min="24" max="255" width="9.00390625" style="9" customWidth="1"/>
  </cols>
  <sheetData>
    <row r="1" spans="1:23" s="1" customFormat="1" ht="21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s="1" customFormat="1" ht="36" customHeight="1">
      <c r="A2" s="12" t="s">
        <v>1</v>
      </c>
      <c r="B2" s="12"/>
      <c r="C2" s="12" t="s">
        <v>2</v>
      </c>
      <c r="D2" s="12" t="s">
        <v>3</v>
      </c>
      <c r="E2" s="12"/>
      <c r="F2" s="12"/>
      <c r="G2" s="12"/>
      <c r="H2" s="12" t="s">
        <v>4</v>
      </c>
      <c r="I2" s="69">
        <v>44488</v>
      </c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s="1" customFormat="1" ht="27" customHeight="1">
      <c r="A3" s="12" t="s">
        <v>5</v>
      </c>
      <c r="B3" s="12"/>
      <c r="C3" s="12" t="s">
        <v>6</v>
      </c>
      <c r="D3" s="12" t="s">
        <v>7</v>
      </c>
      <c r="E3" s="12"/>
      <c r="F3" s="12" t="s">
        <v>8</v>
      </c>
      <c r="G3" s="12"/>
      <c r="H3" s="12"/>
      <c r="I3" s="12" t="s">
        <v>9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s="2" customFormat="1" ht="27" customHeight="1">
      <c r="A4" s="12"/>
      <c r="B4" s="12"/>
      <c r="C4" s="12"/>
      <c r="D4" s="12" t="s">
        <v>10</v>
      </c>
      <c r="E4" s="12" t="s">
        <v>11</v>
      </c>
      <c r="F4" s="12" t="s">
        <v>12</v>
      </c>
      <c r="G4" s="12" t="s">
        <v>11</v>
      </c>
      <c r="H4" s="12"/>
      <c r="I4" s="12" t="s">
        <v>13</v>
      </c>
      <c r="J4" s="12" t="s">
        <v>14</v>
      </c>
      <c r="K4" s="12"/>
      <c r="L4" s="12"/>
      <c r="M4" s="12"/>
      <c r="N4" s="12"/>
      <c r="O4" s="12"/>
      <c r="P4" s="12"/>
      <c r="Q4" s="12" t="s">
        <v>15</v>
      </c>
      <c r="R4" s="12" t="s">
        <v>16</v>
      </c>
      <c r="S4" s="12" t="s">
        <v>17</v>
      </c>
      <c r="T4" s="72" t="s">
        <v>18</v>
      </c>
      <c r="U4" s="72" t="s">
        <v>19</v>
      </c>
      <c r="V4" s="73" t="s">
        <v>20</v>
      </c>
      <c r="W4" s="73" t="s">
        <v>21</v>
      </c>
    </row>
    <row r="5" spans="1:23" s="2" customFormat="1" ht="48" customHeight="1">
      <c r="A5" s="12"/>
      <c r="B5" s="12"/>
      <c r="C5" s="12"/>
      <c r="D5" s="12"/>
      <c r="E5" s="12"/>
      <c r="F5" s="12"/>
      <c r="G5" s="12"/>
      <c r="H5" s="12"/>
      <c r="I5" s="12"/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/>
      <c r="R5" s="12"/>
      <c r="S5" s="74"/>
      <c r="T5" s="72"/>
      <c r="U5" s="72"/>
      <c r="V5" s="73"/>
      <c r="W5" s="73"/>
    </row>
    <row r="6" spans="1:255" s="3" customFormat="1" ht="34.5" customHeight="1">
      <c r="A6" s="12" t="s">
        <v>66</v>
      </c>
      <c r="B6" s="12">
        <v>1</v>
      </c>
      <c r="C6" s="67" t="s">
        <v>67</v>
      </c>
      <c r="D6" s="15" t="s">
        <v>31</v>
      </c>
      <c r="E6" s="15" t="s">
        <v>32</v>
      </c>
      <c r="F6" s="15" t="s">
        <v>31</v>
      </c>
      <c r="G6" s="15" t="s">
        <v>32</v>
      </c>
      <c r="H6" s="15"/>
      <c r="I6" s="15">
        <v>58.52</v>
      </c>
      <c r="J6" s="70">
        <v>41</v>
      </c>
      <c r="K6" s="70">
        <v>81</v>
      </c>
      <c r="L6" s="70">
        <v>124.5</v>
      </c>
      <c r="M6" s="70">
        <v>39</v>
      </c>
      <c r="N6" s="70">
        <v>41</v>
      </c>
      <c r="O6" s="70">
        <v>41</v>
      </c>
      <c r="P6" s="70">
        <v>40</v>
      </c>
      <c r="Q6" s="70">
        <v>21</v>
      </c>
      <c r="R6" s="70">
        <v>105</v>
      </c>
      <c r="S6" s="70">
        <v>84</v>
      </c>
      <c r="T6" s="70">
        <v>676.02</v>
      </c>
      <c r="U6" s="70">
        <v>96.57</v>
      </c>
      <c r="V6" s="75">
        <v>1</v>
      </c>
      <c r="W6" s="68" t="s">
        <v>33</v>
      </c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</row>
    <row r="7" spans="1:255" s="3" customFormat="1" ht="34.5" customHeight="1">
      <c r="A7" s="12"/>
      <c r="B7" s="12">
        <v>2</v>
      </c>
      <c r="C7" s="67" t="s">
        <v>63</v>
      </c>
      <c r="D7" s="15" t="s">
        <v>31</v>
      </c>
      <c r="E7" s="15" t="s">
        <v>32</v>
      </c>
      <c r="F7" s="15" t="s">
        <v>31</v>
      </c>
      <c r="G7" s="15" t="s">
        <v>32</v>
      </c>
      <c r="H7" s="15"/>
      <c r="I7" s="15">
        <v>68.6</v>
      </c>
      <c r="J7" s="70">
        <v>38</v>
      </c>
      <c r="K7" s="70">
        <v>81</v>
      </c>
      <c r="L7" s="70">
        <v>121.5</v>
      </c>
      <c r="M7" s="70">
        <v>40</v>
      </c>
      <c r="N7" s="70">
        <v>30</v>
      </c>
      <c r="O7" s="70">
        <v>37</v>
      </c>
      <c r="P7" s="70">
        <v>40</v>
      </c>
      <c r="Q7" s="70">
        <v>21</v>
      </c>
      <c r="R7" s="70">
        <v>105</v>
      </c>
      <c r="S7" s="70">
        <v>84</v>
      </c>
      <c r="T7" s="70">
        <v>666.1</v>
      </c>
      <c r="U7" s="70">
        <v>95.16</v>
      </c>
      <c r="V7" s="75">
        <v>2</v>
      </c>
      <c r="W7" s="68" t="s">
        <v>33</v>
      </c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</row>
    <row r="8" spans="1:255" s="3" customFormat="1" ht="34.5" customHeight="1">
      <c r="A8" s="12"/>
      <c r="B8" s="12">
        <v>3</v>
      </c>
      <c r="C8" s="67" t="s">
        <v>68</v>
      </c>
      <c r="D8" s="15" t="s">
        <v>31</v>
      </c>
      <c r="E8" s="15" t="s">
        <v>32</v>
      </c>
      <c r="F8" s="15" t="s">
        <v>31</v>
      </c>
      <c r="G8" s="15" t="s">
        <v>32</v>
      </c>
      <c r="H8" s="15"/>
      <c r="I8" s="15">
        <v>63.56</v>
      </c>
      <c r="J8" s="70">
        <v>38</v>
      </c>
      <c r="K8" s="70">
        <v>75</v>
      </c>
      <c r="L8" s="70">
        <v>123</v>
      </c>
      <c r="M8" s="70">
        <v>39</v>
      </c>
      <c r="N8" s="70">
        <v>41</v>
      </c>
      <c r="O8" s="70">
        <v>40</v>
      </c>
      <c r="P8" s="70">
        <v>36</v>
      </c>
      <c r="Q8" s="70">
        <v>21</v>
      </c>
      <c r="R8" s="70">
        <v>105</v>
      </c>
      <c r="S8" s="70">
        <v>84</v>
      </c>
      <c r="T8" s="70">
        <v>665.56</v>
      </c>
      <c r="U8" s="70">
        <v>95.08</v>
      </c>
      <c r="V8" s="75">
        <v>3</v>
      </c>
      <c r="W8" s="68" t="s">
        <v>33</v>
      </c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</row>
    <row r="9" spans="1:255" s="3" customFormat="1" ht="34.5" customHeight="1">
      <c r="A9" s="12"/>
      <c r="B9" s="12">
        <v>4</v>
      </c>
      <c r="C9" s="67" t="s">
        <v>69</v>
      </c>
      <c r="D9" s="15" t="s">
        <v>31</v>
      </c>
      <c r="E9" s="15" t="s">
        <v>32</v>
      </c>
      <c r="F9" s="15" t="s">
        <v>31</v>
      </c>
      <c r="G9" s="15" t="s">
        <v>32</v>
      </c>
      <c r="H9" s="15"/>
      <c r="I9" s="15">
        <v>58.17</v>
      </c>
      <c r="J9" s="70">
        <v>39</v>
      </c>
      <c r="K9" s="70">
        <v>73.5</v>
      </c>
      <c r="L9" s="70">
        <v>117</v>
      </c>
      <c r="M9" s="70">
        <v>37</v>
      </c>
      <c r="N9" s="70">
        <v>38</v>
      </c>
      <c r="O9" s="70">
        <v>35</v>
      </c>
      <c r="P9" s="70">
        <v>36</v>
      </c>
      <c r="Q9" s="70">
        <v>21</v>
      </c>
      <c r="R9" s="70">
        <v>105</v>
      </c>
      <c r="S9" s="70">
        <v>49</v>
      </c>
      <c r="T9" s="76">
        <v>608.67</v>
      </c>
      <c r="U9" s="70">
        <v>86.95</v>
      </c>
      <c r="V9" s="75">
        <v>4</v>
      </c>
      <c r="W9" s="68" t="s">
        <v>33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</row>
    <row r="10" spans="1:255" s="3" customFormat="1" ht="34.5" customHeight="1">
      <c r="A10" s="12"/>
      <c r="B10" s="12">
        <v>5</v>
      </c>
      <c r="C10" s="67" t="s">
        <v>70</v>
      </c>
      <c r="D10" s="15" t="s">
        <v>31</v>
      </c>
      <c r="E10" s="15" t="s">
        <v>32</v>
      </c>
      <c r="F10" s="15" t="s">
        <v>31</v>
      </c>
      <c r="G10" s="15" t="s">
        <v>32</v>
      </c>
      <c r="H10" s="15"/>
      <c r="I10" s="15">
        <v>70</v>
      </c>
      <c r="J10" s="70">
        <v>35</v>
      </c>
      <c r="K10" s="70">
        <v>66</v>
      </c>
      <c r="L10" s="70">
        <v>100.5</v>
      </c>
      <c r="M10" s="70">
        <v>34</v>
      </c>
      <c r="N10" s="70">
        <v>39</v>
      </c>
      <c r="O10" s="70">
        <v>34</v>
      </c>
      <c r="P10" s="70">
        <v>35</v>
      </c>
      <c r="Q10" s="70">
        <v>21</v>
      </c>
      <c r="R10" s="70">
        <v>105</v>
      </c>
      <c r="S10" s="70">
        <v>28</v>
      </c>
      <c r="T10" s="76">
        <v>567.5</v>
      </c>
      <c r="U10" s="70">
        <v>81.07</v>
      </c>
      <c r="V10" s="75">
        <v>5</v>
      </c>
      <c r="W10" s="68" t="s">
        <v>33</v>
      </c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</row>
    <row r="11" spans="1:255" s="3" customFormat="1" ht="34.5" customHeight="1">
      <c r="A11" s="12"/>
      <c r="B11" s="12">
        <v>6</v>
      </c>
      <c r="C11" s="67" t="s">
        <v>71</v>
      </c>
      <c r="D11" s="15" t="s">
        <v>31</v>
      </c>
      <c r="E11" s="15" t="s">
        <v>32</v>
      </c>
      <c r="F11" s="15" t="s">
        <v>31</v>
      </c>
      <c r="G11" s="15" t="s">
        <v>32</v>
      </c>
      <c r="H11" s="15"/>
      <c r="I11" s="15">
        <v>58.24</v>
      </c>
      <c r="J11" s="70">
        <v>36</v>
      </c>
      <c r="K11" s="70">
        <v>70.5</v>
      </c>
      <c r="L11" s="70">
        <v>105</v>
      </c>
      <c r="M11" s="70">
        <v>35</v>
      </c>
      <c r="N11" s="70">
        <v>37</v>
      </c>
      <c r="O11" s="70">
        <v>38</v>
      </c>
      <c r="P11" s="70">
        <v>34</v>
      </c>
      <c r="Q11" s="70">
        <v>7</v>
      </c>
      <c r="R11" s="70">
        <v>42</v>
      </c>
      <c r="S11" s="70">
        <v>0</v>
      </c>
      <c r="T11" s="76">
        <v>462.74</v>
      </c>
      <c r="U11" s="70">
        <v>66.11</v>
      </c>
      <c r="V11" s="75">
        <v>6</v>
      </c>
      <c r="W11" s="68" t="s">
        <v>33</v>
      </c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</row>
    <row r="12" spans="1:255" s="4" customFormat="1" ht="27" customHeight="1">
      <c r="A12" s="12" t="s">
        <v>40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</row>
    <row r="13" spans="1:255" s="4" customFormat="1" ht="21" customHeight="1">
      <c r="A13" s="12" t="s">
        <v>5</v>
      </c>
      <c r="B13" s="12"/>
      <c r="C13" s="12" t="s">
        <v>41</v>
      </c>
      <c r="D13" s="12" t="s">
        <v>42</v>
      </c>
      <c r="E13" s="12"/>
      <c r="F13" s="12"/>
      <c r="G13" s="12"/>
      <c r="H13" s="12"/>
      <c r="I13" s="12" t="s">
        <v>72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</row>
    <row r="14" spans="1:255" s="4" customFormat="1" ht="21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</row>
    <row r="15" spans="1:255" s="65" customFormat="1" ht="34.5" customHeight="1">
      <c r="A15" s="12" t="s">
        <v>73</v>
      </c>
      <c r="B15" s="12">
        <v>1</v>
      </c>
      <c r="C15" s="15" t="s">
        <v>44</v>
      </c>
      <c r="D15" s="68" t="s">
        <v>67</v>
      </c>
      <c r="E15" s="68"/>
      <c r="F15" s="68"/>
      <c r="G15" s="68"/>
      <c r="H15" s="68"/>
      <c r="I15" s="71">
        <v>1509021.07</v>
      </c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</row>
    <row r="16" spans="1:255" s="65" customFormat="1" ht="34.5" customHeight="1">
      <c r="A16" s="12"/>
      <c r="B16" s="12">
        <v>2</v>
      </c>
      <c r="C16" s="15" t="s">
        <v>45</v>
      </c>
      <c r="D16" s="68" t="s">
        <v>63</v>
      </c>
      <c r="E16" s="68"/>
      <c r="F16" s="68"/>
      <c r="G16" s="68"/>
      <c r="H16" s="68"/>
      <c r="I16" s="71">
        <v>1288273.75</v>
      </c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</row>
    <row r="17" spans="1:255" s="65" customFormat="1" ht="34.5" customHeight="1">
      <c r="A17" s="12"/>
      <c r="B17" s="12">
        <v>3</v>
      </c>
      <c r="C17" s="15" t="s">
        <v>46</v>
      </c>
      <c r="D17" s="68" t="s">
        <v>68</v>
      </c>
      <c r="E17" s="68"/>
      <c r="F17" s="68"/>
      <c r="G17" s="68"/>
      <c r="H17" s="68"/>
      <c r="I17" s="71">
        <v>1389808.57</v>
      </c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2:255" s="65" customFormat="1" ht="21" customHeight="1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</sheetData>
  <sheetProtection/>
  <mergeCells count="41">
    <mergeCell ref="A1:W1"/>
    <mergeCell ref="A2:B2"/>
    <mergeCell ref="D2:G2"/>
    <mergeCell ref="I2:W2"/>
    <mergeCell ref="D3:E3"/>
    <mergeCell ref="F3:H3"/>
    <mergeCell ref="I3:W3"/>
    <mergeCell ref="J4:P4"/>
    <mergeCell ref="G6:H6"/>
    <mergeCell ref="G7:H7"/>
    <mergeCell ref="G8:H8"/>
    <mergeCell ref="G9:H9"/>
    <mergeCell ref="G10:H10"/>
    <mergeCell ref="G11:H11"/>
    <mergeCell ref="A12:W12"/>
    <mergeCell ref="D15:H15"/>
    <mergeCell ref="I15:W15"/>
    <mergeCell ref="D16:H16"/>
    <mergeCell ref="I16:W16"/>
    <mergeCell ref="D17:H17"/>
    <mergeCell ref="I17:W17"/>
    <mergeCell ref="A6:A11"/>
    <mergeCell ref="A15:A17"/>
    <mergeCell ref="C3:C5"/>
    <mergeCell ref="C13:C14"/>
    <mergeCell ref="D4:D5"/>
    <mergeCell ref="E4:E5"/>
    <mergeCell ref="F4:F5"/>
    <mergeCell ref="I4:I5"/>
    <mergeCell ref="Q4:Q5"/>
    <mergeCell ref="R4:R5"/>
    <mergeCell ref="S4:S5"/>
    <mergeCell ref="T4:T5"/>
    <mergeCell ref="U4:U5"/>
    <mergeCell ref="V4:V5"/>
    <mergeCell ref="W4:W5"/>
    <mergeCell ref="A3:B5"/>
    <mergeCell ref="G4:H5"/>
    <mergeCell ref="A13:B14"/>
    <mergeCell ref="D13:H14"/>
    <mergeCell ref="I13:W14"/>
  </mergeCells>
  <printOptions/>
  <pageMargins left="0" right="0" top="1" bottom="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21"/>
  <sheetViews>
    <sheetView zoomScaleSheetLayoutView="100" workbookViewId="0" topLeftCell="A1">
      <selection activeCell="J13" sqref="J13"/>
    </sheetView>
  </sheetViews>
  <sheetFormatPr defaultColWidth="9.00390625" defaultRowHeight="21" customHeight="1"/>
  <cols>
    <col min="1" max="1" width="5.75390625" style="0" customWidth="1"/>
    <col min="2" max="2" width="4.625" style="6" customWidth="1"/>
    <col min="3" max="3" width="32.00390625" style="7" customWidth="1"/>
    <col min="4" max="4" width="6.625" style="7" customWidth="1"/>
    <col min="5" max="5" width="13.125" style="7" customWidth="1"/>
    <col min="6" max="6" width="6.625" style="7" customWidth="1"/>
    <col min="7" max="7" width="5.25390625" style="7" customWidth="1"/>
    <col min="8" max="9" width="6.875" style="7" customWidth="1"/>
    <col min="10" max="19" width="7.25390625" style="7" customWidth="1"/>
    <col min="20" max="21" width="10.375" style="8" customWidth="1"/>
    <col min="22" max="22" width="8.625" style="8" customWidth="1"/>
    <col min="23" max="23" width="13.00390625" style="8" customWidth="1"/>
    <col min="24" max="255" width="9.00390625" style="9" customWidth="1"/>
  </cols>
  <sheetData>
    <row r="1" spans="1:23" s="1" customFormat="1" ht="21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s="1" customFormat="1" ht="36" customHeight="1">
      <c r="A2" s="11" t="s">
        <v>1</v>
      </c>
      <c r="B2" s="11"/>
      <c r="C2" s="12" t="s">
        <v>2</v>
      </c>
      <c r="D2" s="13" t="s">
        <v>3</v>
      </c>
      <c r="E2" s="13"/>
      <c r="F2" s="13"/>
      <c r="G2" s="13"/>
      <c r="H2" s="12" t="s">
        <v>4</v>
      </c>
      <c r="I2" s="19">
        <v>44488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s="1" customFormat="1" ht="27" customHeight="1">
      <c r="A3" s="13" t="s">
        <v>5</v>
      </c>
      <c r="B3" s="13"/>
      <c r="C3" s="13" t="s">
        <v>6</v>
      </c>
      <c r="D3" s="12" t="s">
        <v>7</v>
      </c>
      <c r="E3" s="12"/>
      <c r="F3" s="12" t="s">
        <v>8</v>
      </c>
      <c r="G3" s="12"/>
      <c r="H3" s="12"/>
      <c r="I3" s="13" t="s">
        <v>9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s="2" customFormat="1" ht="27" customHeight="1">
      <c r="A4" s="13"/>
      <c r="B4" s="13"/>
      <c r="C4" s="13"/>
      <c r="D4" s="13" t="s">
        <v>10</v>
      </c>
      <c r="E4" s="13" t="s">
        <v>11</v>
      </c>
      <c r="F4" s="13" t="s">
        <v>12</v>
      </c>
      <c r="G4" s="13" t="s">
        <v>11</v>
      </c>
      <c r="H4" s="13"/>
      <c r="I4" s="13" t="s">
        <v>13</v>
      </c>
      <c r="J4" s="13" t="s">
        <v>14</v>
      </c>
      <c r="K4" s="13"/>
      <c r="L4" s="13"/>
      <c r="M4" s="13"/>
      <c r="N4" s="13"/>
      <c r="O4" s="13"/>
      <c r="P4" s="13"/>
      <c r="Q4" s="13" t="s">
        <v>15</v>
      </c>
      <c r="R4" s="13" t="s">
        <v>16</v>
      </c>
      <c r="S4" s="13" t="s">
        <v>17</v>
      </c>
      <c r="T4" s="22" t="s">
        <v>18</v>
      </c>
      <c r="U4" s="22" t="s">
        <v>19</v>
      </c>
      <c r="V4" s="23" t="s">
        <v>20</v>
      </c>
      <c r="W4" s="23" t="s">
        <v>21</v>
      </c>
    </row>
    <row r="5" spans="1:23" s="2" customFormat="1" ht="48" customHeight="1">
      <c r="A5" s="13"/>
      <c r="B5" s="13"/>
      <c r="C5" s="13"/>
      <c r="D5" s="13"/>
      <c r="E5" s="13"/>
      <c r="F5" s="13"/>
      <c r="G5" s="13"/>
      <c r="H5" s="13"/>
      <c r="I5" s="13"/>
      <c r="J5" s="13" t="s">
        <v>22</v>
      </c>
      <c r="K5" s="13" t="s">
        <v>23</v>
      </c>
      <c r="L5" s="13" t="s">
        <v>24</v>
      </c>
      <c r="M5" s="13" t="s">
        <v>25</v>
      </c>
      <c r="N5" s="13" t="s">
        <v>26</v>
      </c>
      <c r="O5" s="13" t="s">
        <v>27</v>
      </c>
      <c r="P5" s="13" t="s">
        <v>28</v>
      </c>
      <c r="Q5" s="13"/>
      <c r="R5" s="13"/>
      <c r="S5" s="24"/>
      <c r="T5" s="22"/>
      <c r="U5" s="22"/>
      <c r="V5" s="23"/>
      <c r="W5" s="23"/>
    </row>
    <row r="6" spans="1:255" s="3" customFormat="1" ht="34.5" customHeight="1">
      <c r="A6" s="13" t="s">
        <v>74</v>
      </c>
      <c r="B6" s="13">
        <v>1</v>
      </c>
      <c r="C6" s="14" t="s">
        <v>75</v>
      </c>
      <c r="D6" s="15" t="s">
        <v>31</v>
      </c>
      <c r="E6" s="15" t="s">
        <v>32</v>
      </c>
      <c r="F6" s="16" t="s">
        <v>31</v>
      </c>
      <c r="G6" s="16" t="s">
        <v>32</v>
      </c>
      <c r="H6" s="16"/>
      <c r="I6" s="16">
        <v>60.83</v>
      </c>
      <c r="J6" s="25">
        <v>41</v>
      </c>
      <c r="K6" s="25">
        <v>82.5</v>
      </c>
      <c r="L6" s="25">
        <v>123</v>
      </c>
      <c r="M6" s="25">
        <v>41</v>
      </c>
      <c r="N6" s="25">
        <v>41</v>
      </c>
      <c r="O6" s="25">
        <v>41</v>
      </c>
      <c r="P6" s="25">
        <v>40</v>
      </c>
      <c r="Q6" s="25">
        <v>21</v>
      </c>
      <c r="R6" s="25">
        <v>105</v>
      </c>
      <c r="S6" s="25">
        <v>84</v>
      </c>
      <c r="T6" s="25">
        <f aca="true" t="shared" si="0" ref="T6:T13">SUM(I6:S6)</f>
        <v>680.3299999999999</v>
      </c>
      <c r="U6" s="25">
        <f aca="true" t="shared" si="1" ref="U6:U13">T6/7</f>
        <v>97.18999999999998</v>
      </c>
      <c r="V6" s="61">
        <v>1</v>
      </c>
      <c r="W6" s="17" t="s">
        <v>33</v>
      </c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</row>
    <row r="7" spans="1:255" s="3" customFormat="1" ht="34.5" customHeight="1">
      <c r="A7" s="13"/>
      <c r="B7" s="13">
        <v>2</v>
      </c>
      <c r="C7" s="14" t="s">
        <v>68</v>
      </c>
      <c r="D7" s="15" t="s">
        <v>31</v>
      </c>
      <c r="E7" s="15" t="s">
        <v>32</v>
      </c>
      <c r="F7" s="16" t="s">
        <v>31</v>
      </c>
      <c r="G7" s="16" t="s">
        <v>32</v>
      </c>
      <c r="H7" s="16"/>
      <c r="I7" s="16">
        <v>67.62</v>
      </c>
      <c r="J7" s="25">
        <v>38</v>
      </c>
      <c r="K7" s="25">
        <v>75</v>
      </c>
      <c r="L7" s="25">
        <v>123</v>
      </c>
      <c r="M7" s="25">
        <v>39</v>
      </c>
      <c r="N7" s="25">
        <v>41</v>
      </c>
      <c r="O7" s="25">
        <v>40</v>
      </c>
      <c r="P7" s="25">
        <v>36</v>
      </c>
      <c r="Q7" s="25">
        <v>21</v>
      </c>
      <c r="R7" s="25">
        <v>105</v>
      </c>
      <c r="S7" s="25">
        <v>84</v>
      </c>
      <c r="T7" s="25">
        <f t="shared" si="0"/>
        <v>669.62</v>
      </c>
      <c r="U7" s="25">
        <f t="shared" si="1"/>
        <v>95.66</v>
      </c>
      <c r="V7" s="61">
        <v>2</v>
      </c>
      <c r="W7" s="17" t="s">
        <v>33</v>
      </c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</row>
    <row r="8" spans="1:255" s="3" customFormat="1" ht="34.5" customHeight="1">
      <c r="A8" s="13"/>
      <c r="B8" s="13">
        <v>3</v>
      </c>
      <c r="C8" s="14" t="s">
        <v>63</v>
      </c>
      <c r="D8" s="15" t="s">
        <v>31</v>
      </c>
      <c r="E8" s="15" t="s">
        <v>32</v>
      </c>
      <c r="F8" s="16" t="s">
        <v>31</v>
      </c>
      <c r="G8" s="16" t="s">
        <v>32</v>
      </c>
      <c r="H8" s="16"/>
      <c r="I8" s="16">
        <v>70</v>
      </c>
      <c r="J8" s="25">
        <v>38</v>
      </c>
      <c r="K8" s="25">
        <v>81</v>
      </c>
      <c r="L8" s="25">
        <v>121.5</v>
      </c>
      <c r="M8" s="25">
        <v>40</v>
      </c>
      <c r="N8" s="25">
        <v>30</v>
      </c>
      <c r="O8" s="25">
        <v>37</v>
      </c>
      <c r="P8" s="25">
        <v>40</v>
      </c>
      <c r="Q8" s="25">
        <v>21</v>
      </c>
      <c r="R8" s="25">
        <v>105</v>
      </c>
      <c r="S8" s="25">
        <v>84</v>
      </c>
      <c r="T8" s="25">
        <f t="shared" si="0"/>
        <v>667.5</v>
      </c>
      <c r="U8" s="25">
        <f t="shared" si="1"/>
        <v>95.35714285714286</v>
      </c>
      <c r="V8" s="61">
        <v>3</v>
      </c>
      <c r="W8" s="17" t="s">
        <v>33</v>
      </c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</row>
    <row r="9" spans="1:255" s="3" customFormat="1" ht="34.5" customHeight="1">
      <c r="A9" s="13"/>
      <c r="B9" s="13">
        <v>4</v>
      </c>
      <c r="C9" s="14" t="s">
        <v>76</v>
      </c>
      <c r="D9" s="15" t="s">
        <v>31</v>
      </c>
      <c r="E9" s="15" t="s">
        <v>32</v>
      </c>
      <c r="F9" s="16" t="s">
        <v>31</v>
      </c>
      <c r="G9" s="16" t="s">
        <v>32</v>
      </c>
      <c r="H9" s="16"/>
      <c r="I9" s="16">
        <v>62.58</v>
      </c>
      <c r="J9" s="25">
        <v>39</v>
      </c>
      <c r="K9" s="25">
        <v>78</v>
      </c>
      <c r="L9" s="25">
        <v>123</v>
      </c>
      <c r="M9" s="25">
        <v>36</v>
      </c>
      <c r="N9" s="25">
        <v>39</v>
      </c>
      <c r="O9" s="25">
        <v>40</v>
      </c>
      <c r="P9" s="25">
        <v>37</v>
      </c>
      <c r="Q9" s="25">
        <v>21</v>
      </c>
      <c r="R9" s="25">
        <v>105</v>
      </c>
      <c r="S9" s="25">
        <v>84</v>
      </c>
      <c r="T9" s="25">
        <f t="shared" si="0"/>
        <v>664.5799999999999</v>
      </c>
      <c r="U9" s="25">
        <f t="shared" si="1"/>
        <v>94.93999999999998</v>
      </c>
      <c r="V9" s="61">
        <v>4</v>
      </c>
      <c r="W9" s="17" t="s">
        <v>33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</row>
    <row r="10" spans="1:255" s="3" customFormat="1" ht="34.5" customHeight="1">
      <c r="A10" s="13"/>
      <c r="B10" s="13">
        <v>5</v>
      </c>
      <c r="C10" s="14" t="s">
        <v>77</v>
      </c>
      <c r="D10" s="15" t="s">
        <v>31</v>
      </c>
      <c r="E10" s="15" t="s">
        <v>32</v>
      </c>
      <c r="F10" s="16" t="s">
        <v>31</v>
      </c>
      <c r="G10" s="16" t="s">
        <v>32</v>
      </c>
      <c r="H10" s="16"/>
      <c r="I10" s="16">
        <v>62.58</v>
      </c>
      <c r="J10" s="25">
        <v>38</v>
      </c>
      <c r="K10" s="25">
        <v>82.5</v>
      </c>
      <c r="L10" s="25">
        <v>118.5</v>
      </c>
      <c r="M10" s="25">
        <v>41</v>
      </c>
      <c r="N10" s="25">
        <v>34</v>
      </c>
      <c r="O10" s="25">
        <v>37</v>
      </c>
      <c r="P10" s="25">
        <v>41</v>
      </c>
      <c r="Q10" s="25">
        <v>21</v>
      </c>
      <c r="R10" s="25">
        <v>105</v>
      </c>
      <c r="S10" s="25">
        <v>84</v>
      </c>
      <c r="T10" s="25">
        <f t="shared" si="0"/>
        <v>664.5799999999999</v>
      </c>
      <c r="U10" s="25">
        <f t="shared" si="1"/>
        <v>94.93999999999998</v>
      </c>
      <c r="V10" s="61">
        <v>5</v>
      </c>
      <c r="W10" s="17" t="s">
        <v>33</v>
      </c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</row>
    <row r="11" spans="1:255" s="3" customFormat="1" ht="34.5" customHeight="1">
      <c r="A11" s="13"/>
      <c r="B11" s="13">
        <v>6</v>
      </c>
      <c r="C11" s="14" t="s">
        <v>78</v>
      </c>
      <c r="D11" s="15" t="s">
        <v>31</v>
      </c>
      <c r="E11" s="15" t="s">
        <v>32</v>
      </c>
      <c r="F11" s="16" t="s">
        <v>31</v>
      </c>
      <c r="G11" s="16" t="s">
        <v>32</v>
      </c>
      <c r="H11" s="16"/>
      <c r="I11" s="16">
        <v>62.44</v>
      </c>
      <c r="J11" s="25">
        <v>39</v>
      </c>
      <c r="K11" s="25">
        <v>81</v>
      </c>
      <c r="L11" s="25">
        <v>117</v>
      </c>
      <c r="M11" s="25">
        <v>39</v>
      </c>
      <c r="N11" s="25">
        <v>39</v>
      </c>
      <c r="O11" s="25">
        <v>38</v>
      </c>
      <c r="P11" s="25">
        <v>36</v>
      </c>
      <c r="Q11" s="25">
        <v>21</v>
      </c>
      <c r="R11" s="25">
        <v>105</v>
      </c>
      <c r="S11" s="25">
        <v>84</v>
      </c>
      <c r="T11" s="25">
        <f t="shared" si="0"/>
        <v>661.44</v>
      </c>
      <c r="U11" s="25">
        <f t="shared" si="1"/>
        <v>94.49142857142859</v>
      </c>
      <c r="V11" s="61">
        <v>6</v>
      </c>
      <c r="W11" s="17" t="s">
        <v>33</v>
      </c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</row>
    <row r="12" spans="1:255" s="3" customFormat="1" ht="34.5" customHeight="1">
      <c r="A12" s="13"/>
      <c r="B12" s="13">
        <v>7</v>
      </c>
      <c r="C12" s="14" t="s">
        <v>69</v>
      </c>
      <c r="D12" s="15" t="s">
        <v>31</v>
      </c>
      <c r="E12" s="15" t="s">
        <v>32</v>
      </c>
      <c r="F12" s="16" t="s">
        <v>31</v>
      </c>
      <c r="G12" s="16" t="s">
        <v>32</v>
      </c>
      <c r="H12" s="16"/>
      <c r="I12" s="16">
        <v>60.27</v>
      </c>
      <c r="J12" s="25">
        <v>39</v>
      </c>
      <c r="K12" s="25">
        <v>73.5</v>
      </c>
      <c r="L12" s="25">
        <v>117</v>
      </c>
      <c r="M12" s="25">
        <v>37</v>
      </c>
      <c r="N12" s="25">
        <v>38</v>
      </c>
      <c r="O12" s="25">
        <v>35</v>
      </c>
      <c r="P12" s="25">
        <v>36</v>
      </c>
      <c r="Q12" s="25">
        <v>21</v>
      </c>
      <c r="R12" s="25">
        <v>105</v>
      </c>
      <c r="S12" s="25">
        <v>49</v>
      </c>
      <c r="T12" s="25">
        <f t="shared" si="0"/>
        <v>610.77</v>
      </c>
      <c r="U12" s="25">
        <f t="shared" si="1"/>
        <v>87.25285714285714</v>
      </c>
      <c r="V12" s="61">
        <v>7</v>
      </c>
      <c r="W12" s="17" t="s">
        <v>33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</row>
    <row r="13" spans="1:255" s="3" customFormat="1" ht="34.5" customHeight="1">
      <c r="A13" s="13"/>
      <c r="B13" s="13">
        <v>8</v>
      </c>
      <c r="C13" s="14" t="s">
        <v>79</v>
      </c>
      <c r="D13" s="15" t="s">
        <v>37</v>
      </c>
      <c r="E13" s="15" t="s">
        <v>80</v>
      </c>
      <c r="F13" s="16"/>
      <c r="G13" s="16"/>
      <c r="H13" s="16"/>
      <c r="I13" s="16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61"/>
      <c r="W13" s="17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</row>
    <row r="14" spans="1:255" s="3" customFormat="1" ht="34.5" customHeight="1">
      <c r="A14" s="13"/>
      <c r="B14" s="13">
        <v>9</v>
      </c>
      <c r="C14" s="14" t="s">
        <v>81</v>
      </c>
      <c r="D14" s="15" t="s">
        <v>31</v>
      </c>
      <c r="E14" s="15" t="s">
        <v>32</v>
      </c>
      <c r="F14" s="16" t="s">
        <v>31</v>
      </c>
      <c r="G14" s="16" t="s">
        <v>32</v>
      </c>
      <c r="H14" s="16"/>
      <c r="I14" s="16">
        <v>59.92</v>
      </c>
      <c r="J14" s="25">
        <v>39</v>
      </c>
      <c r="K14" s="25">
        <v>76.5</v>
      </c>
      <c r="L14" s="25">
        <v>113.5</v>
      </c>
      <c r="M14" s="25">
        <v>38</v>
      </c>
      <c r="N14" s="25">
        <v>37</v>
      </c>
      <c r="O14" s="25">
        <v>35</v>
      </c>
      <c r="P14" s="25">
        <v>37</v>
      </c>
      <c r="Q14" s="25">
        <v>14</v>
      </c>
      <c r="R14" s="25">
        <v>28</v>
      </c>
      <c r="S14" s="25">
        <v>0</v>
      </c>
      <c r="T14" s="25">
        <f>SUM(I14:S14)</f>
        <v>477.92</v>
      </c>
      <c r="U14" s="25">
        <f>T14/7</f>
        <v>68.27428571428571</v>
      </c>
      <c r="V14" s="61">
        <v>8</v>
      </c>
      <c r="W14" s="17" t="s">
        <v>33</v>
      </c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</row>
    <row r="15" spans="1:255" s="4" customFormat="1" ht="27" customHeight="1">
      <c r="A15" s="13" t="s">
        <v>40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</row>
    <row r="16" spans="1:255" s="4" customFormat="1" ht="21" customHeight="1">
      <c r="A16" s="13" t="s">
        <v>5</v>
      </c>
      <c r="B16" s="13"/>
      <c r="C16" s="12" t="s">
        <v>41</v>
      </c>
      <c r="D16" s="12" t="s">
        <v>42</v>
      </c>
      <c r="E16" s="12"/>
      <c r="F16" s="12"/>
      <c r="G16" s="12"/>
      <c r="H16" s="12"/>
      <c r="I16" s="13" t="s">
        <v>43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</row>
    <row r="17" spans="1:255" s="4" customFormat="1" ht="21" customHeight="1">
      <c r="A17" s="13"/>
      <c r="B17" s="13"/>
      <c r="C17" s="12"/>
      <c r="D17" s="12"/>
      <c r="E17" s="12"/>
      <c r="F17" s="12"/>
      <c r="G17" s="12"/>
      <c r="H17" s="12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5" customFormat="1" ht="34.5" customHeight="1">
      <c r="A18" s="13" t="s">
        <v>74</v>
      </c>
      <c r="B18" s="13">
        <v>1</v>
      </c>
      <c r="C18" s="15" t="s">
        <v>44</v>
      </c>
      <c r="D18" s="62" t="s">
        <v>75</v>
      </c>
      <c r="E18" s="63"/>
      <c r="F18" s="63"/>
      <c r="G18" s="63"/>
      <c r="H18" s="64"/>
      <c r="I18" s="21">
        <v>1489916.85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:255" s="5" customFormat="1" ht="34.5" customHeight="1">
      <c r="A19" s="13"/>
      <c r="B19" s="13">
        <v>2</v>
      </c>
      <c r="C19" s="15" t="s">
        <v>45</v>
      </c>
      <c r="D19" s="62" t="s">
        <v>68</v>
      </c>
      <c r="E19" s="63"/>
      <c r="F19" s="63"/>
      <c r="G19" s="63"/>
      <c r="H19" s="64"/>
      <c r="I19" s="21">
        <v>1340274.55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</row>
    <row r="20" spans="1:255" s="5" customFormat="1" ht="34.5" customHeight="1">
      <c r="A20" s="13"/>
      <c r="B20" s="13">
        <v>3</v>
      </c>
      <c r="C20" s="15" t="s">
        <v>46</v>
      </c>
      <c r="D20" s="62" t="s">
        <v>63</v>
      </c>
      <c r="E20" s="63"/>
      <c r="F20" s="63"/>
      <c r="G20" s="63"/>
      <c r="H20" s="64"/>
      <c r="I20" s="21">
        <v>1294731.24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</row>
    <row r="21" spans="2:255" s="5" customFormat="1" ht="21" customHeight="1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27"/>
      <c r="U21" s="27"/>
      <c r="V21" s="27"/>
      <c r="W21" s="27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</row>
  </sheetData>
  <sheetProtection/>
  <mergeCells count="44">
    <mergeCell ref="A1:W1"/>
    <mergeCell ref="A2:B2"/>
    <mergeCell ref="D2:G2"/>
    <mergeCell ref="I2:W2"/>
    <mergeCell ref="D3:E3"/>
    <mergeCell ref="F3:H3"/>
    <mergeCell ref="I3:W3"/>
    <mergeCell ref="J4:P4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A15:W15"/>
    <mergeCell ref="D18:H18"/>
    <mergeCell ref="I18:W18"/>
    <mergeCell ref="D19:H19"/>
    <mergeCell ref="I19:W19"/>
    <mergeCell ref="D20:H20"/>
    <mergeCell ref="I20:W20"/>
    <mergeCell ref="A6:A14"/>
    <mergeCell ref="A18:A20"/>
    <mergeCell ref="C3:C5"/>
    <mergeCell ref="C16:C17"/>
    <mergeCell ref="D4:D5"/>
    <mergeCell ref="E4:E5"/>
    <mergeCell ref="F4:F5"/>
    <mergeCell ref="I4:I5"/>
    <mergeCell ref="Q4:Q5"/>
    <mergeCell ref="R4:R5"/>
    <mergeCell ref="S4:S5"/>
    <mergeCell ref="T4:T5"/>
    <mergeCell ref="U4:U5"/>
    <mergeCell ref="V4:V5"/>
    <mergeCell ref="W4:W5"/>
    <mergeCell ref="A3:B5"/>
    <mergeCell ref="G4:H5"/>
    <mergeCell ref="A16:B17"/>
    <mergeCell ref="D16:H17"/>
    <mergeCell ref="I16:W17"/>
  </mergeCells>
  <printOptions/>
  <pageMargins left="0" right="0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8"/>
  <sheetViews>
    <sheetView zoomScaleSheetLayoutView="100" workbookViewId="0" topLeftCell="A1">
      <selection activeCell="A12" sqref="A12:W12"/>
    </sheetView>
  </sheetViews>
  <sheetFormatPr defaultColWidth="9.00390625" defaultRowHeight="21" customHeight="1"/>
  <cols>
    <col min="1" max="1" width="5.75390625" style="0" customWidth="1"/>
    <col min="2" max="2" width="4.625" style="6" customWidth="1"/>
    <col min="3" max="3" width="32.00390625" style="7" customWidth="1"/>
    <col min="4" max="4" width="6.625" style="7" customWidth="1"/>
    <col min="5" max="5" width="13.125" style="7" customWidth="1"/>
    <col min="6" max="6" width="6.625" style="7" customWidth="1"/>
    <col min="7" max="7" width="5.25390625" style="7" customWidth="1"/>
    <col min="8" max="9" width="6.875" style="7" customWidth="1"/>
    <col min="10" max="20" width="7.25390625" style="7" customWidth="1"/>
    <col min="21" max="21" width="10.375" style="8" customWidth="1"/>
    <col min="22" max="22" width="8.625" style="8" customWidth="1"/>
    <col min="23" max="23" width="13.00390625" style="8" customWidth="1"/>
    <col min="24" max="255" width="9.00390625" style="9" customWidth="1"/>
  </cols>
  <sheetData>
    <row r="1" spans="1:23" s="1" customFormat="1" ht="21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s="1" customFormat="1" ht="36" customHeight="1">
      <c r="A2" s="11" t="s">
        <v>1</v>
      </c>
      <c r="B2" s="11"/>
      <c r="C2" s="12" t="s">
        <v>2</v>
      </c>
      <c r="D2" s="13" t="s">
        <v>3</v>
      </c>
      <c r="E2" s="13"/>
      <c r="F2" s="13"/>
      <c r="G2" s="13"/>
      <c r="H2" s="12" t="s">
        <v>4</v>
      </c>
      <c r="I2" s="19">
        <v>44488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s="1" customFormat="1" ht="27" customHeight="1">
      <c r="A3" s="13" t="s">
        <v>5</v>
      </c>
      <c r="B3" s="13"/>
      <c r="C3" s="13" t="s">
        <v>6</v>
      </c>
      <c r="D3" s="12" t="s">
        <v>7</v>
      </c>
      <c r="E3" s="12"/>
      <c r="F3" s="12" t="s">
        <v>8</v>
      </c>
      <c r="G3" s="12"/>
      <c r="H3" s="12"/>
      <c r="I3" s="13" t="s">
        <v>9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s="2" customFormat="1" ht="27" customHeight="1">
      <c r="A4" s="13"/>
      <c r="B4" s="13"/>
      <c r="C4" s="13"/>
      <c r="D4" s="13" t="s">
        <v>10</v>
      </c>
      <c r="E4" s="13" t="s">
        <v>11</v>
      </c>
      <c r="F4" s="13" t="s">
        <v>12</v>
      </c>
      <c r="G4" s="13" t="s">
        <v>11</v>
      </c>
      <c r="H4" s="13"/>
      <c r="I4" s="13" t="s">
        <v>13</v>
      </c>
      <c r="J4" s="13" t="s">
        <v>14</v>
      </c>
      <c r="K4" s="13"/>
      <c r="L4" s="13"/>
      <c r="M4" s="13"/>
      <c r="N4" s="13"/>
      <c r="O4" s="13"/>
      <c r="P4" s="13"/>
      <c r="Q4" s="13" t="s">
        <v>15</v>
      </c>
      <c r="R4" s="13" t="s">
        <v>16</v>
      </c>
      <c r="S4" s="13" t="s">
        <v>17</v>
      </c>
      <c r="T4" s="22" t="s">
        <v>18</v>
      </c>
      <c r="U4" s="22" t="s">
        <v>19</v>
      </c>
      <c r="V4" s="23" t="s">
        <v>20</v>
      </c>
      <c r="W4" s="23" t="s">
        <v>21</v>
      </c>
    </row>
    <row r="5" spans="1:23" s="2" customFormat="1" ht="48" customHeight="1">
      <c r="A5" s="13"/>
      <c r="B5" s="13"/>
      <c r="C5" s="13"/>
      <c r="D5" s="13"/>
      <c r="E5" s="13"/>
      <c r="F5" s="13"/>
      <c r="G5" s="13"/>
      <c r="H5" s="13"/>
      <c r="I5" s="13"/>
      <c r="J5" s="13" t="s">
        <v>22</v>
      </c>
      <c r="K5" s="13" t="s">
        <v>23</v>
      </c>
      <c r="L5" s="13" t="s">
        <v>24</v>
      </c>
      <c r="M5" s="13" t="s">
        <v>25</v>
      </c>
      <c r="N5" s="13" t="s">
        <v>26</v>
      </c>
      <c r="O5" s="13" t="s">
        <v>27</v>
      </c>
      <c r="P5" s="13" t="s">
        <v>28</v>
      </c>
      <c r="Q5" s="13"/>
      <c r="R5" s="13"/>
      <c r="S5" s="24"/>
      <c r="T5" s="22"/>
      <c r="U5" s="22"/>
      <c r="V5" s="23"/>
      <c r="W5" s="23"/>
    </row>
    <row r="6" spans="1:255" s="3" customFormat="1" ht="34.5" customHeight="1">
      <c r="A6" s="13" t="s">
        <v>82</v>
      </c>
      <c r="B6" s="13">
        <v>1</v>
      </c>
      <c r="C6" s="14" t="s">
        <v>83</v>
      </c>
      <c r="D6" s="15" t="s">
        <v>31</v>
      </c>
      <c r="E6" s="15" t="s">
        <v>32</v>
      </c>
      <c r="F6" s="16" t="s">
        <v>31</v>
      </c>
      <c r="G6" s="16" t="s">
        <v>32</v>
      </c>
      <c r="H6" s="16"/>
      <c r="I6" s="16">
        <v>62.44</v>
      </c>
      <c r="J6" s="25">
        <v>41</v>
      </c>
      <c r="K6" s="25">
        <v>79.5</v>
      </c>
      <c r="L6" s="25">
        <v>121.5</v>
      </c>
      <c r="M6" s="25">
        <v>41</v>
      </c>
      <c r="N6" s="25">
        <v>41</v>
      </c>
      <c r="O6" s="25">
        <v>41</v>
      </c>
      <c r="P6" s="25">
        <v>40</v>
      </c>
      <c r="Q6" s="25">
        <v>21</v>
      </c>
      <c r="R6" s="25">
        <v>105</v>
      </c>
      <c r="S6" s="25">
        <v>84</v>
      </c>
      <c r="T6" s="25">
        <f aca="true" t="shared" si="0" ref="T6:T11">SUM(I6:S6)</f>
        <v>677.44</v>
      </c>
      <c r="U6" s="25">
        <f aca="true" t="shared" si="1" ref="U6:U11">T6/7</f>
        <v>96.77714285714286</v>
      </c>
      <c r="V6" s="61">
        <v>1</v>
      </c>
      <c r="W6" s="17" t="s">
        <v>33</v>
      </c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</row>
    <row r="7" spans="1:255" s="3" customFormat="1" ht="34.5" customHeight="1">
      <c r="A7" s="13"/>
      <c r="B7" s="13">
        <v>2</v>
      </c>
      <c r="C7" s="14" t="s">
        <v>68</v>
      </c>
      <c r="D7" s="15" t="s">
        <v>31</v>
      </c>
      <c r="E7" s="15" t="s">
        <v>32</v>
      </c>
      <c r="F7" s="16" t="s">
        <v>31</v>
      </c>
      <c r="G7" s="16" t="s">
        <v>32</v>
      </c>
      <c r="H7" s="16"/>
      <c r="I7" s="16">
        <v>70</v>
      </c>
      <c r="J7" s="25">
        <v>38</v>
      </c>
      <c r="K7" s="25">
        <v>75</v>
      </c>
      <c r="L7" s="25">
        <v>123</v>
      </c>
      <c r="M7" s="25">
        <v>39</v>
      </c>
      <c r="N7" s="25">
        <v>41</v>
      </c>
      <c r="O7" s="25">
        <v>40</v>
      </c>
      <c r="P7" s="25">
        <v>36</v>
      </c>
      <c r="Q7" s="25">
        <v>21</v>
      </c>
      <c r="R7" s="25">
        <v>105</v>
      </c>
      <c r="S7" s="25">
        <v>84</v>
      </c>
      <c r="T7" s="25">
        <f t="shared" si="0"/>
        <v>672</v>
      </c>
      <c r="U7" s="25">
        <f t="shared" si="1"/>
        <v>96</v>
      </c>
      <c r="V7" s="61">
        <v>2</v>
      </c>
      <c r="W7" s="17" t="s">
        <v>33</v>
      </c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</row>
    <row r="8" spans="1:255" s="3" customFormat="1" ht="34.5" customHeight="1">
      <c r="A8" s="13"/>
      <c r="B8" s="13">
        <v>3</v>
      </c>
      <c r="C8" s="14" t="s">
        <v>30</v>
      </c>
      <c r="D8" s="15" t="s">
        <v>31</v>
      </c>
      <c r="E8" s="15" t="s">
        <v>32</v>
      </c>
      <c r="F8" s="16" t="s">
        <v>31</v>
      </c>
      <c r="G8" s="16" t="s">
        <v>32</v>
      </c>
      <c r="H8" s="16"/>
      <c r="I8" s="16">
        <v>66.64</v>
      </c>
      <c r="J8" s="25">
        <v>39</v>
      </c>
      <c r="K8" s="25">
        <v>79.5</v>
      </c>
      <c r="L8" s="25">
        <v>124.5</v>
      </c>
      <c r="M8" s="25">
        <v>41</v>
      </c>
      <c r="N8" s="25">
        <v>39</v>
      </c>
      <c r="O8" s="25">
        <v>35</v>
      </c>
      <c r="P8" s="25">
        <v>33</v>
      </c>
      <c r="Q8" s="25">
        <v>21</v>
      </c>
      <c r="R8" s="25">
        <v>105</v>
      </c>
      <c r="S8" s="25">
        <v>84</v>
      </c>
      <c r="T8" s="25">
        <f t="shared" si="0"/>
        <v>667.64</v>
      </c>
      <c r="U8" s="25">
        <f t="shared" si="1"/>
        <v>95.37714285714286</v>
      </c>
      <c r="V8" s="61">
        <v>3</v>
      </c>
      <c r="W8" s="17" t="s">
        <v>33</v>
      </c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</row>
    <row r="9" spans="1:255" s="3" customFormat="1" ht="34.5" customHeight="1">
      <c r="A9" s="13"/>
      <c r="B9" s="13">
        <v>4</v>
      </c>
      <c r="C9" s="14" t="s">
        <v>78</v>
      </c>
      <c r="D9" s="15" t="s">
        <v>31</v>
      </c>
      <c r="E9" s="15" t="s">
        <v>32</v>
      </c>
      <c r="F9" s="16" t="s">
        <v>31</v>
      </c>
      <c r="G9" s="16" t="s">
        <v>32</v>
      </c>
      <c r="H9" s="16"/>
      <c r="I9" s="16">
        <v>67.76</v>
      </c>
      <c r="J9" s="25">
        <v>39</v>
      </c>
      <c r="K9" s="44">
        <v>81</v>
      </c>
      <c r="L9" s="44">
        <v>117</v>
      </c>
      <c r="M9" s="44">
        <v>40</v>
      </c>
      <c r="N9" s="25">
        <v>39</v>
      </c>
      <c r="O9" s="25">
        <v>38</v>
      </c>
      <c r="P9" s="25">
        <v>35</v>
      </c>
      <c r="Q9" s="25">
        <v>21</v>
      </c>
      <c r="R9" s="25">
        <v>105</v>
      </c>
      <c r="S9" s="25">
        <v>84</v>
      </c>
      <c r="T9" s="25">
        <f t="shared" si="0"/>
        <v>666.76</v>
      </c>
      <c r="U9" s="25">
        <f t="shared" si="1"/>
        <v>95.25142857142858</v>
      </c>
      <c r="V9" s="61">
        <v>4</v>
      </c>
      <c r="W9" s="17" t="s">
        <v>33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</row>
    <row r="10" spans="1:255" s="3" customFormat="1" ht="34.5" customHeight="1">
      <c r="A10" s="13"/>
      <c r="B10" s="13">
        <v>5</v>
      </c>
      <c r="C10" s="14" t="s">
        <v>84</v>
      </c>
      <c r="D10" s="15" t="s">
        <v>31</v>
      </c>
      <c r="E10" s="15" t="s">
        <v>32</v>
      </c>
      <c r="F10" s="16" t="s">
        <v>31</v>
      </c>
      <c r="G10" s="16" t="s">
        <v>32</v>
      </c>
      <c r="H10" s="16"/>
      <c r="I10" s="16">
        <v>62.02</v>
      </c>
      <c r="J10" s="25">
        <v>39</v>
      </c>
      <c r="K10" s="25">
        <v>73.5</v>
      </c>
      <c r="L10" s="25">
        <v>113.5</v>
      </c>
      <c r="M10" s="25">
        <v>38</v>
      </c>
      <c r="N10" s="25">
        <v>37</v>
      </c>
      <c r="O10" s="25">
        <v>37</v>
      </c>
      <c r="P10" s="25">
        <v>36</v>
      </c>
      <c r="Q10" s="25">
        <v>7</v>
      </c>
      <c r="R10" s="25">
        <v>42</v>
      </c>
      <c r="S10" s="25">
        <v>63</v>
      </c>
      <c r="T10" s="25">
        <f t="shared" si="0"/>
        <v>548.02</v>
      </c>
      <c r="U10" s="25">
        <f t="shared" si="1"/>
        <v>78.28857142857143</v>
      </c>
      <c r="V10" s="61">
        <v>5</v>
      </c>
      <c r="W10" s="17" t="s">
        <v>33</v>
      </c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</row>
    <row r="11" spans="1:255" s="3" customFormat="1" ht="34.5" customHeight="1">
      <c r="A11" s="13"/>
      <c r="B11" s="13">
        <v>6</v>
      </c>
      <c r="C11" s="14" t="s">
        <v>85</v>
      </c>
      <c r="D11" s="15" t="s">
        <v>31</v>
      </c>
      <c r="E11" s="15" t="s">
        <v>32</v>
      </c>
      <c r="F11" s="16" t="s">
        <v>31</v>
      </c>
      <c r="G11" s="16" t="s">
        <v>32</v>
      </c>
      <c r="H11" s="16"/>
      <c r="I11" s="16">
        <v>61.88</v>
      </c>
      <c r="J11" s="25">
        <v>38</v>
      </c>
      <c r="K11" s="25">
        <v>70.5</v>
      </c>
      <c r="L11" s="25">
        <v>111</v>
      </c>
      <c r="M11" s="25">
        <v>34</v>
      </c>
      <c r="N11" s="25">
        <v>34</v>
      </c>
      <c r="O11" s="25">
        <v>34</v>
      </c>
      <c r="P11" s="25">
        <v>35</v>
      </c>
      <c r="Q11" s="25">
        <v>7</v>
      </c>
      <c r="R11" s="25">
        <v>42</v>
      </c>
      <c r="S11" s="25">
        <v>0</v>
      </c>
      <c r="T11" s="25">
        <f t="shared" si="0"/>
        <v>467.38</v>
      </c>
      <c r="U11" s="25">
        <f t="shared" si="1"/>
        <v>66.76857142857143</v>
      </c>
      <c r="V11" s="61">
        <v>6</v>
      </c>
      <c r="W11" s="17" t="s">
        <v>33</v>
      </c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</row>
    <row r="12" spans="1:255" s="4" customFormat="1" ht="27" customHeight="1">
      <c r="A12" s="13" t="s">
        <v>40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</row>
    <row r="13" spans="1:255" s="4" customFormat="1" ht="21" customHeight="1">
      <c r="A13" s="13" t="s">
        <v>5</v>
      </c>
      <c r="B13" s="13"/>
      <c r="C13" s="12" t="s">
        <v>41</v>
      </c>
      <c r="D13" s="12" t="s">
        <v>42</v>
      </c>
      <c r="E13" s="12"/>
      <c r="F13" s="12"/>
      <c r="G13" s="12"/>
      <c r="H13" s="12"/>
      <c r="I13" s="13" t="s">
        <v>43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</row>
    <row r="14" spans="1:255" s="4" customFormat="1" ht="21" customHeight="1">
      <c r="A14" s="13"/>
      <c r="B14" s="13"/>
      <c r="C14" s="12"/>
      <c r="D14" s="12"/>
      <c r="E14" s="12"/>
      <c r="F14" s="12"/>
      <c r="G14" s="12"/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</row>
    <row r="15" spans="1:255" s="5" customFormat="1" ht="34.5" customHeight="1">
      <c r="A15" s="13" t="s">
        <v>82</v>
      </c>
      <c r="B15" s="13">
        <v>1</v>
      </c>
      <c r="C15" s="15" t="s">
        <v>44</v>
      </c>
      <c r="D15" s="17" t="s">
        <v>83</v>
      </c>
      <c r="E15" s="17"/>
      <c r="F15" s="17"/>
      <c r="G15" s="17"/>
      <c r="H15" s="17"/>
      <c r="I15" s="21">
        <v>1689385.46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</row>
    <row r="16" spans="1:255" s="5" customFormat="1" ht="34.5" customHeight="1">
      <c r="A16" s="13"/>
      <c r="B16" s="13">
        <v>2</v>
      </c>
      <c r="C16" s="15" t="s">
        <v>45</v>
      </c>
      <c r="D16" s="17" t="s">
        <v>68</v>
      </c>
      <c r="E16" s="17"/>
      <c r="F16" s="17"/>
      <c r="G16" s="17"/>
      <c r="H16" s="17"/>
      <c r="I16" s="21">
        <v>1506536.5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</row>
    <row r="17" spans="1:255" s="5" customFormat="1" ht="34.5" customHeight="1">
      <c r="A17" s="13"/>
      <c r="B17" s="13">
        <v>3</v>
      </c>
      <c r="C17" s="15" t="s">
        <v>46</v>
      </c>
      <c r="D17" s="17" t="s">
        <v>30</v>
      </c>
      <c r="E17" s="17"/>
      <c r="F17" s="17"/>
      <c r="G17" s="17"/>
      <c r="H17" s="17"/>
      <c r="I17" s="21">
        <v>1581808.35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2:255" s="5" customFormat="1" ht="21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27"/>
      <c r="V18" s="27"/>
      <c r="W18" s="27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</sheetData>
  <sheetProtection/>
  <mergeCells count="41">
    <mergeCell ref="A1:W1"/>
    <mergeCell ref="A2:B2"/>
    <mergeCell ref="D2:G2"/>
    <mergeCell ref="I2:W2"/>
    <mergeCell ref="D3:E3"/>
    <mergeCell ref="F3:H3"/>
    <mergeCell ref="I3:W3"/>
    <mergeCell ref="J4:P4"/>
    <mergeCell ref="G6:H6"/>
    <mergeCell ref="G7:H7"/>
    <mergeCell ref="G8:H8"/>
    <mergeCell ref="G9:H9"/>
    <mergeCell ref="G10:H10"/>
    <mergeCell ref="G11:H11"/>
    <mergeCell ref="A12:W12"/>
    <mergeCell ref="D15:H15"/>
    <mergeCell ref="I15:W15"/>
    <mergeCell ref="D16:H16"/>
    <mergeCell ref="I16:W16"/>
    <mergeCell ref="D17:H17"/>
    <mergeCell ref="I17:W17"/>
    <mergeCell ref="A6:A11"/>
    <mergeCell ref="A15:A17"/>
    <mergeCell ref="C3:C5"/>
    <mergeCell ref="C13:C14"/>
    <mergeCell ref="D4:D5"/>
    <mergeCell ref="E4:E5"/>
    <mergeCell ref="F4:F5"/>
    <mergeCell ref="I4:I5"/>
    <mergeCell ref="Q4:Q5"/>
    <mergeCell ref="R4:R5"/>
    <mergeCell ref="S4:S5"/>
    <mergeCell ref="T4:T5"/>
    <mergeCell ref="U4:U5"/>
    <mergeCell ref="V4:V5"/>
    <mergeCell ref="W4:W5"/>
    <mergeCell ref="A3:B5"/>
    <mergeCell ref="G4:H5"/>
    <mergeCell ref="A13:B14"/>
    <mergeCell ref="D13:H14"/>
    <mergeCell ref="I13:W14"/>
  </mergeCells>
  <printOptions/>
  <pageMargins left="0" right="0" top="1" bottom="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20"/>
  <sheetViews>
    <sheetView zoomScaleSheetLayoutView="100" workbookViewId="0" topLeftCell="A4">
      <selection activeCell="C17" sqref="C17:C19"/>
    </sheetView>
  </sheetViews>
  <sheetFormatPr defaultColWidth="9.00390625" defaultRowHeight="21" customHeight="1"/>
  <cols>
    <col min="1" max="1" width="5.75390625" style="39" customWidth="1"/>
    <col min="2" max="2" width="4.625" style="6" customWidth="1"/>
    <col min="3" max="3" width="32.00390625" style="6" customWidth="1"/>
    <col min="4" max="4" width="6.625" style="6" customWidth="1"/>
    <col min="5" max="5" width="13.125" style="6" customWidth="1"/>
    <col min="6" max="6" width="6.625" style="6" customWidth="1"/>
    <col min="7" max="7" width="5.25390625" style="6" customWidth="1"/>
    <col min="8" max="9" width="6.875" style="6" customWidth="1"/>
    <col min="10" max="19" width="7.25390625" style="6" customWidth="1"/>
    <col min="20" max="21" width="10.375" style="35" customWidth="1"/>
    <col min="22" max="22" width="8.625" style="35" customWidth="1"/>
    <col min="23" max="23" width="13.00390625" style="35" customWidth="1"/>
    <col min="24" max="255" width="9.00390625" style="9" customWidth="1"/>
    <col min="256" max="256" width="9.00390625" style="39" customWidth="1"/>
  </cols>
  <sheetData>
    <row r="1" spans="1:23" s="36" customFormat="1" ht="21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s="36" customFormat="1" ht="36" customHeight="1">
      <c r="A2" s="11" t="s">
        <v>1</v>
      </c>
      <c r="B2" s="11"/>
      <c r="C2" s="12" t="s">
        <v>2</v>
      </c>
      <c r="D2" s="13" t="s">
        <v>3</v>
      </c>
      <c r="E2" s="13"/>
      <c r="F2" s="13"/>
      <c r="G2" s="13"/>
      <c r="H2" s="12" t="s">
        <v>4</v>
      </c>
      <c r="I2" s="19">
        <v>44488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s="36" customFormat="1" ht="27" customHeight="1">
      <c r="A3" s="13" t="s">
        <v>5</v>
      </c>
      <c r="B3" s="13"/>
      <c r="C3" s="13" t="s">
        <v>6</v>
      </c>
      <c r="D3" s="12" t="s">
        <v>7</v>
      </c>
      <c r="E3" s="12"/>
      <c r="F3" s="12" t="s">
        <v>8</v>
      </c>
      <c r="G3" s="12"/>
      <c r="H3" s="12"/>
      <c r="I3" s="13" t="s">
        <v>9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s="37" customFormat="1" ht="27" customHeight="1">
      <c r="A4" s="13"/>
      <c r="B4" s="13"/>
      <c r="C4" s="13"/>
      <c r="D4" s="13" t="s">
        <v>10</v>
      </c>
      <c r="E4" s="13" t="s">
        <v>11</v>
      </c>
      <c r="F4" s="13" t="s">
        <v>12</v>
      </c>
      <c r="G4" s="13" t="s">
        <v>11</v>
      </c>
      <c r="H4" s="13"/>
      <c r="I4" s="13" t="s">
        <v>13</v>
      </c>
      <c r="J4" s="13" t="s">
        <v>14</v>
      </c>
      <c r="K4" s="13"/>
      <c r="L4" s="13"/>
      <c r="M4" s="13"/>
      <c r="N4" s="13"/>
      <c r="O4" s="13"/>
      <c r="P4" s="13"/>
      <c r="Q4" s="13" t="s">
        <v>15</v>
      </c>
      <c r="R4" s="13" t="s">
        <v>16</v>
      </c>
      <c r="S4" s="13" t="s">
        <v>17</v>
      </c>
      <c r="T4" s="22" t="s">
        <v>18</v>
      </c>
      <c r="U4" s="22" t="s">
        <v>19</v>
      </c>
      <c r="V4" s="23" t="s">
        <v>20</v>
      </c>
      <c r="W4" s="23" t="s">
        <v>21</v>
      </c>
    </row>
    <row r="5" spans="1:23" s="37" customFormat="1" ht="48" customHeight="1">
      <c r="A5" s="13"/>
      <c r="B5" s="13"/>
      <c r="C5" s="13"/>
      <c r="D5" s="13"/>
      <c r="E5" s="13"/>
      <c r="F5" s="13"/>
      <c r="G5" s="13"/>
      <c r="H5" s="13"/>
      <c r="I5" s="13"/>
      <c r="J5" s="13" t="s">
        <v>22</v>
      </c>
      <c r="K5" s="13" t="s">
        <v>23</v>
      </c>
      <c r="L5" s="13" t="s">
        <v>24</v>
      </c>
      <c r="M5" s="13" t="s">
        <v>25</v>
      </c>
      <c r="N5" s="13" t="s">
        <v>26</v>
      </c>
      <c r="O5" s="13" t="s">
        <v>27</v>
      </c>
      <c r="P5" s="13" t="s">
        <v>28</v>
      </c>
      <c r="Q5" s="13"/>
      <c r="R5" s="13"/>
      <c r="S5" s="24"/>
      <c r="T5" s="22"/>
      <c r="U5" s="22"/>
      <c r="V5" s="23"/>
      <c r="W5" s="23"/>
    </row>
    <row r="6" spans="1:255" s="37" customFormat="1" ht="34.5" customHeight="1">
      <c r="A6" s="13" t="s">
        <v>86</v>
      </c>
      <c r="B6" s="13">
        <v>1</v>
      </c>
      <c r="C6" s="14" t="s">
        <v>87</v>
      </c>
      <c r="D6" s="15" t="s">
        <v>31</v>
      </c>
      <c r="E6" s="15" t="s">
        <v>32</v>
      </c>
      <c r="F6" s="16" t="s">
        <v>31</v>
      </c>
      <c r="G6" s="16" t="s">
        <v>32</v>
      </c>
      <c r="H6" s="16"/>
      <c r="I6" s="59">
        <v>62.37</v>
      </c>
      <c r="J6" s="60">
        <v>41</v>
      </c>
      <c r="K6" s="60">
        <v>81</v>
      </c>
      <c r="L6" s="60">
        <v>124.5</v>
      </c>
      <c r="M6" s="60">
        <v>41</v>
      </c>
      <c r="N6" s="60">
        <v>41</v>
      </c>
      <c r="O6" s="60">
        <v>40</v>
      </c>
      <c r="P6" s="60">
        <v>40</v>
      </c>
      <c r="Q6" s="60">
        <v>21</v>
      </c>
      <c r="R6" s="60">
        <v>105</v>
      </c>
      <c r="S6" s="60">
        <v>84</v>
      </c>
      <c r="T6" s="60">
        <f aca="true" t="shared" si="0" ref="T6:T13">SUM(I6:S6)</f>
        <v>680.87</v>
      </c>
      <c r="U6" s="60">
        <v>97.27</v>
      </c>
      <c r="V6" s="60">
        <v>1</v>
      </c>
      <c r="W6" s="17" t="s">
        <v>33</v>
      </c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</row>
    <row r="7" spans="1:255" s="37" customFormat="1" ht="34.5" customHeight="1">
      <c r="A7" s="13"/>
      <c r="B7" s="32">
        <v>2</v>
      </c>
      <c r="C7" s="14" t="s">
        <v>68</v>
      </c>
      <c r="D7" s="15" t="s">
        <v>31</v>
      </c>
      <c r="E7" s="15" t="s">
        <v>32</v>
      </c>
      <c r="F7" s="16" t="s">
        <v>31</v>
      </c>
      <c r="G7" s="16" t="s">
        <v>32</v>
      </c>
      <c r="H7" s="16"/>
      <c r="I7" s="59">
        <v>70</v>
      </c>
      <c r="J7" s="60">
        <v>38</v>
      </c>
      <c r="K7" s="60">
        <v>75</v>
      </c>
      <c r="L7" s="60">
        <v>123</v>
      </c>
      <c r="M7" s="60">
        <v>39</v>
      </c>
      <c r="N7" s="60">
        <v>41</v>
      </c>
      <c r="O7" s="60">
        <v>40</v>
      </c>
      <c r="P7" s="60">
        <v>36</v>
      </c>
      <c r="Q7" s="60">
        <v>21</v>
      </c>
      <c r="R7" s="60">
        <v>105</v>
      </c>
      <c r="S7" s="60">
        <v>84</v>
      </c>
      <c r="T7" s="60">
        <f t="shared" si="0"/>
        <v>672</v>
      </c>
      <c r="U7" s="60">
        <v>96</v>
      </c>
      <c r="V7" s="60">
        <v>2</v>
      </c>
      <c r="W7" s="17" t="s">
        <v>33</v>
      </c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</row>
    <row r="8" spans="1:255" s="37" customFormat="1" ht="34.5" customHeight="1">
      <c r="A8" s="13"/>
      <c r="B8" s="13">
        <v>3</v>
      </c>
      <c r="C8" s="14" t="s">
        <v>53</v>
      </c>
      <c r="D8" s="15" t="s">
        <v>31</v>
      </c>
      <c r="E8" s="15" t="s">
        <v>32</v>
      </c>
      <c r="F8" s="16" t="s">
        <v>31</v>
      </c>
      <c r="G8" s="16" t="s">
        <v>32</v>
      </c>
      <c r="H8" s="16"/>
      <c r="I8" s="59">
        <v>63.77</v>
      </c>
      <c r="J8" s="60">
        <v>39</v>
      </c>
      <c r="K8" s="60">
        <v>76.5</v>
      </c>
      <c r="L8" s="60">
        <v>120</v>
      </c>
      <c r="M8" s="60">
        <v>41</v>
      </c>
      <c r="N8" s="60">
        <v>39</v>
      </c>
      <c r="O8" s="60">
        <v>41</v>
      </c>
      <c r="P8" s="60">
        <v>37</v>
      </c>
      <c r="Q8" s="60">
        <v>21</v>
      </c>
      <c r="R8" s="60">
        <v>105</v>
      </c>
      <c r="S8" s="60">
        <v>84</v>
      </c>
      <c r="T8" s="60">
        <f t="shared" si="0"/>
        <v>667.27</v>
      </c>
      <c r="U8" s="60">
        <v>95.32</v>
      </c>
      <c r="V8" s="60">
        <v>3</v>
      </c>
      <c r="W8" s="17" t="s">
        <v>33</v>
      </c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</row>
    <row r="9" spans="1:255" s="37" customFormat="1" ht="34.5" customHeight="1">
      <c r="A9" s="13"/>
      <c r="B9" s="13">
        <v>4</v>
      </c>
      <c r="C9" s="14" t="s">
        <v>77</v>
      </c>
      <c r="D9" s="15" t="s">
        <v>31</v>
      </c>
      <c r="E9" s="15" t="s">
        <v>32</v>
      </c>
      <c r="F9" s="16" t="s">
        <v>31</v>
      </c>
      <c r="G9" s="16" t="s">
        <v>32</v>
      </c>
      <c r="H9" s="16"/>
      <c r="I9" s="60">
        <v>64.47</v>
      </c>
      <c r="J9" s="60">
        <v>38</v>
      </c>
      <c r="K9" s="60">
        <v>82.5</v>
      </c>
      <c r="L9" s="60">
        <v>118.5</v>
      </c>
      <c r="M9" s="60">
        <v>41</v>
      </c>
      <c r="N9" s="60">
        <v>35</v>
      </c>
      <c r="O9" s="60">
        <v>37</v>
      </c>
      <c r="P9" s="60">
        <v>40</v>
      </c>
      <c r="Q9" s="60">
        <v>21</v>
      </c>
      <c r="R9" s="60">
        <v>105</v>
      </c>
      <c r="S9" s="60">
        <v>84</v>
      </c>
      <c r="T9" s="60">
        <f t="shared" si="0"/>
        <v>666.47</v>
      </c>
      <c r="U9" s="60">
        <v>95.21</v>
      </c>
      <c r="V9" s="60">
        <v>4</v>
      </c>
      <c r="W9" s="17" t="s">
        <v>33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</row>
    <row r="10" spans="1:255" s="37" customFormat="1" ht="34.5" customHeight="1">
      <c r="A10" s="13"/>
      <c r="B10" s="13">
        <v>5</v>
      </c>
      <c r="C10" s="14" t="s">
        <v>78</v>
      </c>
      <c r="D10" s="15" t="s">
        <v>31</v>
      </c>
      <c r="E10" s="15" t="s">
        <v>32</v>
      </c>
      <c r="F10" s="16" t="s">
        <v>31</v>
      </c>
      <c r="G10" s="16" t="s">
        <v>32</v>
      </c>
      <c r="H10" s="16"/>
      <c r="I10" s="60">
        <v>64.33</v>
      </c>
      <c r="J10" s="60">
        <v>39</v>
      </c>
      <c r="K10" s="60">
        <v>81</v>
      </c>
      <c r="L10" s="60">
        <v>117</v>
      </c>
      <c r="M10" s="60">
        <v>40</v>
      </c>
      <c r="N10" s="60">
        <v>39</v>
      </c>
      <c r="O10" s="60">
        <v>38</v>
      </c>
      <c r="P10" s="60">
        <v>35</v>
      </c>
      <c r="Q10" s="60">
        <v>21</v>
      </c>
      <c r="R10" s="60">
        <v>105</v>
      </c>
      <c r="S10" s="60">
        <v>84</v>
      </c>
      <c r="T10" s="60">
        <f t="shared" si="0"/>
        <v>663.3299999999999</v>
      </c>
      <c r="U10" s="60">
        <v>94.76</v>
      </c>
      <c r="V10" s="60">
        <v>5</v>
      </c>
      <c r="W10" s="17" t="s">
        <v>33</v>
      </c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</row>
    <row r="11" spans="1:255" s="37" customFormat="1" ht="34.5" customHeight="1">
      <c r="A11" s="13"/>
      <c r="B11" s="13">
        <v>6</v>
      </c>
      <c r="C11" s="14" t="s">
        <v>88</v>
      </c>
      <c r="D11" s="15" t="s">
        <v>31</v>
      </c>
      <c r="E11" s="15" t="s">
        <v>32</v>
      </c>
      <c r="F11" s="16" t="s">
        <v>31</v>
      </c>
      <c r="G11" s="16" t="s">
        <v>32</v>
      </c>
      <c r="H11" s="16"/>
      <c r="I11" s="60">
        <v>63.77</v>
      </c>
      <c r="J11" s="60">
        <v>39</v>
      </c>
      <c r="K11" s="60">
        <v>78</v>
      </c>
      <c r="L11" s="60">
        <v>120</v>
      </c>
      <c r="M11" s="60">
        <v>39</v>
      </c>
      <c r="N11" s="60">
        <v>39</v>
      </c>
      <c r="O11" s="60">
        <v>37</v>
      </c>
      <c r="P11" s="60">
        <v>37</v>
      </c>
      <c r="Q11" s="60">
        <v>21</v>
      </c>
      <c r="R11" s="60">
        <v>105</v>
      </c>
      <c r="S11" s="60">
        <v>84</v>
      </c>
      <c r="T11" s="60">
        <f t="shared" si="0"/>
        <v>662.77</v>
      </c>
      <c r="U11" s="60">
        <v>94.68</v>
      </c>
      <c r="V11" s="60">
        <v>6</v>
      </c>
      <c r="W11" s="17" t="s">
        <v>33</v>
      </c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</row>
    <row r="12" spans="1:255" s="37" customFormat="1" ht="34.5" customHeight="1">
      <c r="A12" s="13"/>
      <c r="B12" s="13">
        <v>7</v>
      </c>
      <c r="C12" s="14" t="s">
        <v>89</v>
      </c>
      <c r="D12" s="15" t="s">
        <v>31</v>
      </c>
      <c r="E12" s="15" t="s">
        <v>32</v>
      </c>
      <c r="F12" s="16" t="s">
        <v>31</v>
      </c>
      <c r="G12" s="16" t="s">
        <v>32</v>
      </c>
      <c r="H12" s="16"/>
      <c r="I12" s="60">
        <v>63.07</v>
      </c>
      <c r="J12" s="60">
        <v>36</v>
      </c>
      <c r="K12" s="60">
        <v>78</v>
      </c>
      <c r="L12" s="60">
        <v>117</v>
      </c>
      <c r="M12" s="60">
        <v>38</v>
      </c>
      <c r="N12" s="60">
        <v>39</v>
      </c>
      <c r="O12" s="60">
        <v>38</v>
      </c>
      <c r="P12" s="60">
        <v>38</v>
      </c>
      <c r="Q12" s="60">
        <v>21</v>
      </c>
      <c r="R12" s="60">
        <v>105</v>
      </c>
      <c r="S12" s="60">
        <v>84</v>
      </c>
      <c r="T12" s="60">
        <f t="shared" si="0"/>
        <v>657.0699999999999</v>
      </c>
      <c r="U12" s="60">
        <v>93.87</v>
      </c>
      <c r="V12" s="60">
        <v>7</v>
      </c>
      <c r="W12" s="17" t="s">
        <v>33</v>
      </c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</row>
    <row r="13" spans="1:255" s="37" customFormat="1" ht="34.5" customHeight="1">
      <c r="A13" s="13"/>
      <c r="B13" s="13">
        <v>8</v>
      </c>
      <c r="C13" s="14" t="s">
        <v>90</v>
      </c>
      <c r="D13" s="15" t="s">
        <v>31</v>
      </c>
      <c r="E13" s="15" t="s">
        <v>32</v>
      </c>
      <c r="F13" s="16" t="s">
        <v>31</v>
      </c>
      <c r="G13" s="16" t="s">
        <v>32</v>
      </c>
      <c r="H13" s="16"/>
      <c r="I13" s="60">
        <v>61.88</v>
      </c>
      <c r="J13" s="60">
        <v>39</v>
      </c>
      <c r="K13" s="60">
        <v>72</v>
      </c>
      <c r="L13" s="60">
        <v>120</v>
      </c>
      <c r="M13" s="60">
        <v>38</v>
      </c>
      <c r="N13" s="60">
        <v>39</v>
      </c>
      <c r="O13" s="60">
        <v>38</v>
      </c>
      <c r="P13" s="60">
        <v>38</v>
      </c>
      <c r="Q13" s="60">
        <v>21</v>
      </c>
      <c r="R13" s="60">
        <v>105</v>
      </c>
      <c r="S13" s="60">
        <v>0</v>
      </c>
      <c r="T13" s="60">
        <f t="shared" si="0"/>
        <v>571.88</v>
      </c>
      <c r="U13" s="60">
        <v>81.7</v>
      </c>
      <c r="V13" s="60">
        <v>8</v>
      </c>
      <c r="W13" s="17" t="s">
        <v>33</v>
      </c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</row>
    <row r="14" spans="1:255" s="38" customFormat="1" ht="27" customHeight="1">
      <c r="A14" s="13" t="s">
        <v>40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</row>
    <row r="15" spans="1:255" s="38" customFormat="1" ht="21" customHeight="1">
      <c r="A15" s="13" t="s">
        <v>5</v>
      </c>
      <c r="B15" s="13"/>
      <c r="C15" s="12" t="s">
        <v>41</v>
      </c>
      <c r="D15" s="12" t="s">
        <v>42</v>
      </c>
      <c r="E15" s="12"/>
      <c r="F15" s="12"/>
      <c r="G15" s="12"/>
      <c r="H15" s="12"/>
      <c r="I15" s="13" t="s">
        <v>43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</row>
    <row r="16" spans="1:255" s="38" customFormat="1" ht="21" customHeight="1">
      <c r="A16" s="13"/>
      <c r="B16" s="13"/>
      <c r="C16" s="12"/>
      <c r="D16" s="12"/>
      <c r="E16" s="12"/>
      <c r="F16" s="12"/>
      <c r="G16" s="12"/>
      <c r="H16" s="12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</row>
    <row r="17" spans="1:255" s="34" customFormat="1" ht="34.5" customHeight="1">
      <c r="A17" s="13" t="s">
        <v>86</v>
      </c>
      <c r="B17" s="13">
        <v>1</v>
      </c>
      <c r="C17" s="15" t="s">
        <v>44</v>
      </c>
      <c r="D17" s="17" t="s">
        <v>87</v>
      </c>
      <c r="E17" s="17"/>
      <c r="F17" s="17"/>
      <c r="G17" s="17"/>
      <c r="H17" s="17"/>
      <c r="I17" s="21">
        <v>1548343.3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</row>
    <row r="18" spans="1:255" s="34" customFormat="1" ht="34.5" customHeight="1">
      <c r="A18" s="13"/>
      <c r="B18" s="13">
        <v>2</v>
      </c>
      <c r="C18" s="15" t="s">
        <v>45</v>
      </c>
      <c r="D18" s="17" t="s">
        <v>68</v>
      </c>
      <c r="E18" s="17"/>
      <c r="F18" s="17"/>
      <c r="G18" s="17"/>
      <c r="H18" s="17"/>
      <c r="I18" s="21">
        <v>1380045.12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</row>
    <row r="19" spans="1:255" s="34" customFormat="1" ht="34.5" customHeight="1">
      <c r="A19" s="13"/>
      <c r="B19" s="13">
        <v>3</v>
      </c>
      <c r="C19" s="15" t="s">
        <v>46</v>
      </c>
      <c r="D19" s="17" t="s">
        <v>53</v>
      </c>
      <c r="E19" s="17"/>
      <c r="F19" s="17"/>
      <c r="G19" s="17"/>
      <c r="H19" s="17"/>
      <c r="I19" s="21">
        <v>1514683.67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</row>
    <row r="20" spans="2:255" s="34" customFormat="1" ht="21" customHeigh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35"/>
      <c r="U20" s="35"/>
      <c r="V20" s="35"/>
      <c r="W20" s="35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</row>
  </sheetData>
  <sheetProtection/>
  <mergeCells count="43">
    <mergeCell ref="A1:W1"/>
    <mergeCell ref="A2:B2"/>
    <mergeCell ref="D2:G2"/>
    <mergeCell ref="I2:W2"/>
    <mergeCell ref="D3:E3"/>
    <mergeCell ref="F3:H3"/>
    <mergeCell ref="I3:W3"/>
    <mergeCell ref="J4:P4"/>
    <mergeCell ref="G6:H6"/>
    <mergeCell ref="G7:H7"/>
    <mergeCell ref="G8:H8"/>
    <mergeCell ref="G9:H9"/>
    <mergeCell ref="G10:H10"/>
    <mergeCell ref="G11:H11"/>
    <mergeCell ref="G12:H12"/>
    <mergeCell ref="G13:H13"/>
    <mergeCell ref="A14:W14"/>
    <mergeCell ref="D17:H17"/>
    <mergeCell ref="I17:W17"/>
    <mergeCell ref="D18:H18"/>
    <mergeCell ref="I18:W18"/>
    <mergeCell ref="D19:H19"/>
    <mergeCell ref="I19:W19"/>
    <mergeCell ref="A6:A13"/>
    <mergeCell ref="A17:A19"/>
    <mergeCell ref="C3:C5"/>
    <mergeCell ref="C15:C16"/>
    <mergeCell ref="D4:D5"/>
    <mergeCell ref="E4:E5"/>
    <mergeCell ref="F4:F5"/>
    <mergeCell ref="I4:I5"/>
    <mergeCell ref="Q4:Q5"/>
    <mergeCell ref="R4:R5"/>
    <mergeCell ref="S4:S5"/>
    <mergeCell ref="T4:T5"/>
    <mergeCell ref="U4:U5"/>
    <mergeCell ref="V4:V5"/>
    <mergeCell ref="W4:W5"/>
    <mergeCell ref="A3:B5"/>
    <mergeCell ref="G4:H5"/>
    <mergeCell ref="A15:B16"/>
    <mergeCell ref="D15:H16"/>
    <mergeCell ref="I15:W1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19"/>
  <sheetViews>
    <sheetView zoomScaleSheetLayoutView="100" workbookViewId="0" topLeftCell="A1">
      <selection activeCell="J9" sqref="J9:S9"/>
    </sheetView>
  </sheetViews>
  <sheetFormatPr defaultColWidth="9.00390625" defaultRowHeight="21" customHeight="1"/>
  <cols>
    <col min="1" max="1" width="5.75390625" style="0" customWidth="1"/>
    <col min="2" max="2" width="4.625" style="6" customWidth="1"/>
    <col min="3" max="3" width="32.00390625" style="7" customWidth="1"/>
    <col min="4" max="4" width="6.625" style="7" customWidth="1"/>
    <col min="5" max="5" width="13.125" style="7" customWidth="1"/>
    <col min="6" max="6" width="6.625" style="7" customWidth="1"/>
    <col min="7" max="7" width="5.25390625" style="7" customWidth="1"/>
    <col min="8" max="9" width="6.875" style="7" customWidth="1"/>
    <col min="10" max="20" width="7.25390625" style="7" customWidth="1"/>
    <col min="21" max="21" width="10.375" style="8" customWidth="1"/>
    <col min="22" max="22" width="8.625" style="8" customWidth="1"/>
    <col min="23" max="23" width="13.00390625" style="8" customWidth="1"/>
    <col min="24" max="255" width="9.00390625" style="9" customWidth="1"/>
  </cols>
  <sheetData>
    <row r="1" spans="1:23" s="1" customFormat="1" ht="21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s="1" customFormat="1" ht="36" customHeight="1">
      <c r="A2" s="11" t="s">
        <v>1</v>
      </c>
      <c r="B2" s="11"/>
      <c r="C2" s="12" t="s">
        <v>2</v>
      </c>
      <c r="D2" s="13" t="s">
        <v>3</v>
      </c>
      <c r="E2" s="13"/>
      <c r="F2" s="13"/>
      <c r="G2" s="13"/>
      <c r="H2" s="12" t="s">
        <v>4</v>
      </c>
      <c r="I2" s="19">
        <v>44488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s="1" customFormat="1" ht="27" customHeight="1">
      <c r="A3" s="13" t="s">
        <v>5</v>
      </c>
      <c r="B3" s="13"/>
      <c r="C3" s="13" t="s">
        <v>6</v>
      </c>
      <c r="D3" s="12" t="s">
        <v>7</v>
      </c>
      <c r="E3" s="12"/>
      <c r="F3" s="12" t="s">
        <v>8</v>
      </c>
      <c r="G3" s="12"/>
      <c r="H3" s="12"/>
      <c r="I3" s="13" t="s">
        <v>9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s="2" customFormat="1" ht="27" customHeight="1">
      <c r="A4" s="13"/>
      <c r="B4" s="13"/>
      <c r="C4" s="13"/>
      <c r="D4" s="13" t="s">
        <v>10</v>
      </c>
      <c r="E4" s="13" t="s">
        <v>11</v>
      </c>
      <c r="F4" s="13" t="s">
        <v>12</v>
      </c>
      <c r="G4" s="13" t="s">
        <v>11</v>
      </c>
      <c r="H4" s="13"/>
      <c r="I4" s="13" t="s">
        <v>13</v>
      </c>
      <c r="J4" s="13" t="s">
        <v>14</v>
      </c>
      <c r="K4" s="13"/>
      <c r="L4" s="13"/>
      <c r="M4" s="13"/>
      <c r="N4" s="13"/>
      <c r="O4" s="13"/>
      <c r="P4" s="13"/>
      <c r="Q4" s="13" t="s">
        <v>15</v>
      </c>
      <c r="R4" s="13" t="s">
        <v>16</v>
      </c>
      <c r="S4" s="13" t="s">
        <v>17</v>
      </c>
      <c r="T4" s="22" t="s">
        <v>18</v>
      </c>
      <c r="U4" s="22" t="s">
        <v>19</v>
      </c>
      <c r="V4" s="23" t="s">
        <v>20</v>
      </c>
      <c r="W4" s="23" t="s">
        <v>21</v>
      </c>
    </row>
    <row r="5" spans="1:23" s="2" customFormat="1" ht="48" customHeight="1">
      <c r="A5" s="13"/>
      <c r="B5" s="13"/>
      <c r="C5" s="13"/>
      <c r="D5" s="13"/>
      <c r="E5" s="13"/>
      <c r="F5" s="13"/>
      <c r="G5" s="13"/>
      <c r="H5" s="13"/>
      <c r="I5" s="13"/>
      <c r="J5" s="13" t="s">
        <v>22</v>
      </c>
      <c r="K5" s="13" t="s">
        <v>23</v>
      </c>
      <c r="L5" s="13" t="s">
        <v>24</v>
      </c>
      <c r="M5" s="13" t="s">
        <v>25</v>
      </c>
      <c r="N5" s="13" t="s">
        <v>26</v>
      </c>
      <c r="O5" s="13" t="s">
        <v>27</v>
      </c>
      <c r="P5" s="13" t="s">
        <v>28</v>
      </c>
      <c r="Q5" s="13"/>
      <c r="R5" s="13"/>
      <c r="S5" s="24"/>
      <c r="T5" s="22"/>
      <c r="U5" s="22"/>
      <c r="V5" s="23"/>
      <c r="W5" s="23"/>
    </row>
    <row r="6" spans="1:255" s="3" customFormat="1" ht="34.5" customHeight="1">
      <c r="A6" s="13" t="s">
        <v>91</v>
      </c>
      <c r="B6" s="13">
        <v>1</v>
      </c>
      <c r="C6" s="52" t="s">
        <v>78</v>
      </c>
      <c r="D6" s="15" t="s">
        <v>31</v>
      </c>
      <c r="E6" s="15" t="s">
        <v>32</v>
      </c>
      <c r="F6" s="16" t="s">
        <v>31</v>
      </c>
      <c r="G6" s="16" t="s">
        <v>32</v>
      </c>
      <c r="H6" s="16"/>
      <c r="I6" s="16">
        <v>62.58</v>
      </c>
      <c r="J6" s="20">
        <v>39</v>
      </c>
      <c r="K6" s="20">
        <v>81</v>
      </c>
      <c r="L6" s="20">
        <v>117</v>
      </c>
      <c r="M6" s="20">
        <v>40</v>
      </c>
      <c r="N6" s="54">
        <v>39</v>
      </c>
      <c r="O6" s="20">
        <v>38</v>
      </c>
      <c r="P6" s="20">
        <v>35</v>
      </c>
      <c r="Q6" s="56">
        <v>21</v>
      </c>
      <c r="R6" s="56">
        <v>105</v>
      </c>
      <c r="S6" s="56">
        <v>84</v>
      </c>
      <c r="T6" s="56">
        <f aca="true" t="shared" si="0" ref="T6:T12">SUM(I6:S6)</f>
        <v>661.5799999999999</v>
      </c>
      <c r="U6" s="56">
        <v>94.51</v>
      </c>
      <c r="V6" s="56">
        <v>4</v>
      </c>
      <c r="W6" s="17" t="s">
        <v>33</v>
      </c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</row>
    <row r="7" spans="1:255" s="3" customFormat="1" ht="34.5" customHeight="1">
      <c r="A7" s="13"/>
      <c r="B7" s="13">
        <v>2</v>
      </c>
      <c r="C7" s="52" t="s">
        <v>92</v>
      </c>
      <c r="D7" s="15" t="s">
        <v>31</v>
      </c>
      <c r="E7" s="15" t="s">
        <v>32</v>
      </c>
      <c r="F7" s="16" t="s">
        <v>31</v>
      </c>
      <c r="G7" s="16" t="s">
        <v>32</v>
      </c>
      <c r="H7" s="16"/>
      <c r="I7" s="16">
        <v>58.45</v>
      </c>
      <c r="J7" s="20">
        <v>39</v>
      </c>
      <c r="K7" s="20">
        <v>75</v>
      </c>
      <c r="L7" s="20">
        <v>117</v>
      </c>
      <c r="M7" s="20">
        <v>37</v>
      </c>
      <c r="N7" s="54">
        <v>38</v>
      </c>
      <c r="O7" s="20">
        <v>36</v>
      </c>
      <c r="P7" s="20">
        <v>36</v>
      </c>
      <c r="Q7" s="56">
        <v>21</v>
      </c>
      <c r="R7" s="56">
        <v>98</v>
      </c>
      <c r="S7" s="56">
        <v>63</v>
      </c>
      <c r="T7" s="56">
        <f t="shared" si="0"/>
        <v>618.45</v>
      </c>
      <c r="U7" s="56">
        <v>88.35</v>
      </c>
      <c r="V7" s="56">
        <v>6</v>
      </c>
      <c r="W7" s="17" t="s">
        <v>33</v>
      </c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</row>
    <row r="8" spans="1:255" s="3" customFormat="1" ht="34.5" customHeight="1">
      <c r="A8" s="13"/>
      <c r="B8" s="13">
        <v>3</v>
      </c>
      <c r="C8" s="52" t="s">
        <v>93</v>
      </c>
      <c r="D8" s="15" t="s">
        <v>31</v>
      </c>
      <c r="E8" s="15" t="s">
        <v>32</v>
      </c>
      <c r="F8" s="16" t="s">
        <v>31</v>
      </c>
      <c r="G8" s="16" t="s">
        <v>32</v>
      </c>
      <c r="H8" s="16"/>
      <c r="I8" s="16">
        <v>59.08</v>
      </c>
      <c r="J8" s="20">
        <v>40</v>
      </c>
      <c r="K8" s="20">
        <v>76.5</v>
      </c>
      <c r="L8" s="20">
        <v>112.5</v>
      </c>
      <c r="M8" s="20">
        <v>37</v>
      </c>
      <c r="N8" s="54">
        <v>39</v>
      </c>
      <c r="O8" s="20">
        <v>38</v>
      </c>
      <c r="P8" s="20">
        <v>37</v>
      </c>
      <c r="Q8" s="56">
        <v>21</v>
      </c>
      <c r="R8" s="56">
        <v>105</v>
      </c>
      <c r="S8" s="56">
        <v>63</v>
      </c>
      <c r="T8" s="56">
        <f t="shared" si="0"/>
        <v>628.0799999999999</v>
      </c>
      <c r="U8" s="56">
        <v>89.73</v>
      </c>
      <c r="V8" s="56">
        <v>5</v>
      </c>
      <c r="W8" s="17" t="s">
        <v>33</v>
      </c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</row>
    <row r="9" spans="1:255" s="3" customFormat="1" ht="34.5" customHeight="1">
      <c r="A9" s="13"/>
      <c r="B9" s="13">
        <v>4</v>
      </c>
      <c r="C9" s="53" t="s">
        <v>63</v>
      </c>
      <c r="D9" s="15" t="s">
        <v>31</v>
      </c>
      <c r="E9" s="15" t="s">
        <v>32</v>
      </c>
      <c r="F9" s="16" t="s">
        <v>31</v>
      </c>
      <c r="G9" s="16" t="s">
        <v>32</v>
      </c>
      <c r="H9" s="16"/>
      <c r="I9" s="16">
        <v>70</v>
      </c>
      <c r="J9" s="20">
        <v>38</v>
      </c>
      <c r="K9" s="20">
        <v>81</v>
      </c>
      <c r="L9" s="20">
        <v>121.5</v>
      </c>
      <c r="M9" s="20">
        <v>40</v>
      </c>
      <c r="N9" s="54">
        <v>30</v>
      </c>
      <c r="O9" s="20">
        <v>37</v>
      </c>
      <c r="P9" s="20">
        <v>40</v>
      </c>
      <c r="Q9" s="57">
        <v>21</v>
      </c>
      <c r="R9" s="57">
        <v>105</v>
      </c>
      <c r="S9" s="57">
        <v>84</v>
      </c>
      <c r="T9" s="57">
        <f t="shared" si="0"/>
        <v>667.5</v>
      </c>
      <c r="U9" s="57">
        <v>95.36</v>
      </c>
      <c r="V9" s="57">
        <v>2</v>
      </c>
      <c r="W9" s="17" t="s">
        <v>33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</row>
    <row r="10" spans="1:255" s="3" customFormat="1" ht="34.5" customHeight="1">
      <c r="A10" s="13"/>
      <c r="B10" s="13">
        <v>5</v>
      </c>
      <c r="C10" s="52" t="s">
        <v>77</v>
      </c>
      <c r="D10" s="15" t="s">
        <v>31</v>
      </c>
      <c r="E10" s="15" t="s">
        <v>32</v>
      </c>
      <c r="F10" s="16" t="s">
        <v>31</v>
      </c>
      <c r="G10" s="16" t="s">
        <v>32</v>
      </c>
      <c r="H10" s="16"/>
      <c r="I10" s="16">
        <v>59.78</v>
      </c>
      <c r="J10" s="55">
        <v>38</v>
      </c>
      <c r="K10" s="55">
        <v>82.5</v>
      </c>
      <c r="L10" s="55">
        <v>118.5</v>
      </c>
      <c r="M10" s="55">
        <v>41</v>
      </c>
      <c r="N10" s="54">
        <v>35</v>
      </c>
      <c r="O10" s="55">
        <v>37</v>
      </c>
      <c r="P10" s="55">
        <v>40</v>
      </c>
      <c r="Q10" s="58">
        <v>21</v>
      </c>
      <c r="R10" s="58">
        <v>105</v>
      </c>
      <c r="S10" s="58">
        <v>84</v>
      </c>
      <c r="T10" s="58">
        <f t="shared" si="0"/>
        <v>661.78</v>
      </c>
      <c r="U10" s="58">
        <v>94.54</v>
      </c>
      <c r="V10" s="58">
        <v>3</v>
      </c>
      <c r="W10" s="17" t="s">
        <v>33</v>
      </c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</row>
    <row r="11" spans="1:255" s="3" customFormat="1" ht="34.5" customHeight="1">
      <c r="A11" s="13"/>
      <c r="B11" s="13">
        <v>6</v>
      </c>
      <c r="C11" s="53" t="s">
        <v>94</v>
      </c>
      <c r="D11" s="15" t="s">
        <v>31</v>
      </c>
      <c r="E11" s="15" t="s">
        <v>32</v>
      </c>
      <c r="F11" s="16" t="s">
        <v>31</v>
      </c>
      <c r="G11" s="16" t="s">
        <v>32</v>
      </c>
      <c r="H11" s="16"/>
      <c r="I11" s="16">
        <v>59.78</v>
      </c>
      <c r="J11" s="20">
        <v>41</v>
      </c>
      <c r="K11" s="20">
        <v>81</v>
      </c>
      <c r="L11" s="20">
        <v>124.5</v>
      </c>
      <c r="M11" s="20">
        <v>41</v>
      </c>
      <c r="N11" s="54">
        <v>39</v>
      </c>
      <c r="O11" s="20">
        <v>41</v>
      </c>
      <c r="P11" s="20">
        <v>40</v>
      </c>
      <c r="Q11" s="57">
        <v>21</v>
      </c>
      <c r="R11" s="57">
        <v>105</v>
      </c>
      <c r="S11" s="57">
        <v>84</v>
      </c>
      <c r="T11" s="57">
        <f t="shared" si="0"/>
        <v>677.28</v>
      </c>
      <c r="U11" s="57">
        <v>96.75</v>
      </c>
      <c r="V11" s="57">
        <v>1</v>
      </c>
      <c r="W11" s="17" t="s">
        <v>33</v>
      </c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</row>
    <row r="12" spans="1:255" s="3" customFormat="1" ht="34.5" customHeight="1">
      <c r="A12" s="13"/>
      <c r="B12" s="13">
        <v>7</v>
      </c>
      <c r="C12" s="53" t="s">
        <v>95</v>
      </c>
      <c r="D12" s="15" t="s">
        <v>31</v>
      </c>
      <c r="E12" s="15" t="s">
        <v>32</v>
      </c>
      <c r="F12" s="16" t="s">
        <v>31</v>
      </c>
      <c r="G12" s="16" t="s">
        <v>32</v>
      </c>
      <c r="H12" s="16"/>
      <c r="I12" s="16">
        <v>57.82</v>
      </c>
      <c r="J12" s="20">
        <v>37</v>
      </c>
      <c r="K12" s="20">
        <v>75</v>
      </c>
      <c r="L12" s="20">
        <v>113.5</v>
      </c>
      <c r="M12" s="20">
        <v>38</v>
      </c>
      <c r="N12" s="54">
        <v>38</v>
      </c>
      <c r="O12" s="20">
        <v>37</v>
      </c>
      <c r="P12" s="20">
        <v>37</v>
      </c>
      <c r="Q12" s="57">
        <v>0</v>
      </c>
      <c r="R12" s="57">
        <v>0</v>
      </c>
      <c r="S12" s="57">
        <v>63</v>
      </c>
      <c r="T12" s="57">
        <f t="shared" si="0"/>
        <v>496.32</v>
      </c>
      <c r="U12" s="57">
        <v>71.05</v>
      </c>
      <c r="V12" s="57">
        <v>7</v>
      </c>
      <c r="W12" s="17" t="s">
        <v>33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</row>
    <row r="13" spans="1:255" s="4" customFormat="1" ht="27" customHeight="1">
      <c r="A13" s="13" t="s">
        <v>40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</row>
    <row r="14" spans="1:255" s="4" customFormat="1" ht="21" customHeight="1">
      <c r="A14" s="13" t="s">
        <v>5</v>
      </c>
      <c r="B14" s="13"/>
      <c r="C14" s="12" t="s">
        <v>41</v>
      </c>
      <c r="D14" s="12" t="s">
        <v>42</v>
      </c>
      <c r="E14" s="12"/>
      <c r="F14" s="12"/>
      <c r="G14" s="12"/>
      <c r="H14" s="12"/>
      <c r="I14" s="13" t="s">
        <v>43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</row>
    <row r="15" spans="1:255" s="4" customFormat="1" ht="21" customHeight="1">
      <c r="A15" s="13"/>
      <c r="B15" s="13"/>
      <c r="C15" s="12"/>
      <c r="D15" s="12"/>
      <c r="E15" s="12"/>
      <c r="F15" s="12"/>
      <c r="G15" s="12"/>
      <c r="H15" s="12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</row>
    <row r="16" spans="1:255" s="5" customFormat="1" ht="34.5" customHeight="1">
      <c r="A16" s="13" t="s">
        <v>91</v>
      </c>
      <c r="B16" s="13">
        <v>1</v>
      </c>
      <c r="C16" s="15" t="s">
        <v>44</v>
      </c>
      <c r="D16" s="17" t="s">
        <v>94</v>
      </c>
      <c r="E16" s="17"/>
      <c r="F16" s="17"/>
      <c r="G16" s="17"/>
      <c r="H16" s="17"/>
      <c r="I16" s="21">
        <v>1560303.43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</row>
    <row r="17" spans="1:255" s="5" customFormat="1" ht="34.5" customHeight="1">
      <c r="A17" s="13"/>
      <c r="B17" s="13">
        <v>2</v>
      </c>
      <c r="C17" s="15" t="s">
        <v>45</v>
      </c>
      <c r="D17" s="17" t="s">
        <v>63</v>
      </c>
      <c r="E17" s="17"/>
      <c r="F17" s="17"/>
      <c r="G17" s="17"/>
      <c r="H17" s="17"/>
      <c r="I17" s="21">
        <v>1332393.94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5" customFormat="1" ht="34.5" customHeight="1">
      <c r="A18" s="13"/>
      <c r="B18" s="13">
        <v>3</v>
      </c>
      <c r="C18" s="15" t="s">
        <v>46</v>
      </c>
      <c r="D18" s="17" t="s">
        <v>77</v>
      </c>
      <c r="E18" s="17"/>
      <c r="F18" s="17"/>
      <c r="G18" s="17"/>
      <c r="H18" s="17"/>
      <c r="I18" s="21">
        <v>1560303.43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2:255" s="5" customFormat="1" ht="21" customHeight="1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27"/>
      <c r="V19" s="27"/>
      <c r="W19" s="27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</row>
  </sheetData>
  <sheetProtection/>
  <mergeCells count="42">
    <mergeCell ref="A1:W1"/>
    <mergeCell ref="A2:B2"/>
    <mergeCell ref="D2:G2"/>
    <mergeCell ref="I2:W2"/>
    <mergeCell ref="D3:E3"/>
    <mergeCell ref="F3:H3"/>
    <mergeCell ref="I3:W3"/>
    <mergeCell ref="J4:P4"/>
    <mergeCell ref="G6:H6"/>
    <mergeCell ref="G7:H7"/>
    <mergeCell ref="G8:H8"/>
    <mergeCell ref="G9:H9"/>
    <mergeCell ref="G10:H10"/>
    <mergeCell ref="G11:H11"/>
    <mergeCell ref="G12:H12"/>
    <mergeCell ref="A13:W13"/>
    <mergeCell ref="D16:H16"/>
    <mergeCell ref="I16:W16"/>
    <mergeCell ref="D17:H17"/>
    <mergeCell ref="I17:W17"/>
    <mergeCell ref="D18:H18"/>
    <mergeCell ref="I18:W18"/>
    <mergeCell ref="A6:A12"/>
    <mergeCell ref="A16:A18"/>
    <mergeCell ref="C3:C5"/>
    <mergeCell ref="C14:C15"/>
    <mergeCell ref="D4:D5"/>
    <mergeCell ref="E4:E5"/>
    <mergeCell ref="F4:F5"/>
    <mergeCell ref="I4:I5"/>
    <mergeCell ref="Q4:Q5"/>
    <mergeCell ref="R4:R5"/>
    <mergeCell ref="S4:S5"/>
    <mergeCell ref="T4:T5"/>
    <mergeCell ref="U4:U5"/>
    <mergeCell ref="V4:V5"/>
    <mergeCell ref="W4:W5"/>
    <mergeCell ref="A3:B5"/>
    <mergeCell ref="G4:H5"/>
    <mergeCell ref="A14:B15"/>
    <mergeCell ref="D14:H15"/>
    <mergeCell ref="I14:W15"/>
  </mergeCells>
  <printOptions/>
  <pageMargins left="0" right="0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Q丶</cp:lastModifiedBy>
  <dcterms:created xsi:type="dcterms:W3CDTF">2016-01-02T10:55:55Z</dcterms:created>
  <dcterms:modified xsi:type="dcterms:W3CDTF">2021-10-22T02:02:12Z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KSORubyTemplate">
    <vt:lpwstr>20</vt:lpwstr>
  </property>
  <property fmtid="{D5CDD505-2E9C-101B-9397-08002B2CF9AE}" pid="5" name="I">
    <vt:lpwstr>2C1D04A265204BF9BA9E6577C90B4E54</vt:lpwstr>
  </property>
</Properties>
</file>