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<sst xmlns="http://schemas.openxmlformats.org/spreadsheetml/2006/main" count="48" uniqueCount="33">
  <si>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评标情况表</t>
  </si>
  <si>
    <t>项目名称：</t>
  </si>
  <si>
    <t>成都市环境保护科学研究院2021年挥发性有机物现场快速检测能力建设采购项目</t>
  </si>
  <si>
    <t>项目编号：510101202102032</t>
  </si>
  <si>
    <t>评标时间：2021/12/30</t>
  </si>
  <si>
    <t>评标过程</t>
  </si>
  <si>
    <t>序号</t>
  </si>
  <si>
    <t>投标人名称</t>
  </si>
  <si>
    <t>是否通过资格性审查</t>
  </si>
  <si>
    <t>未通过原因</t>
  </si>
  <si>
    <t>是否通过符合性审查</t>
  </si>
  <si>
    <t>技术参数及要求</t>
  </si>
  <si>
    <t>服务方案</t>
  </si>
  <si>
    <t>履约能力</t>
  </si>
  <si>
    <t>业绩</t>
  </si>
  <si>
    <t>节能、环境标志、无线局域网产品</t>
  </si>
  <si>
    <t>技术评审平均分</t>
  </si>
  <si>
    <t>共同评审平均分</t>
  </si>
  <si>
    <t>报价</t>
  </si>
  <si>
    <t>总分</t>
  </si>
  <si>
    <t>排序</t>
  </si>
  <si>
    <t>报价金额（元）</t>
  </si>
  <si>
    <t>评标结果</t>
  </si>
  <si>
    <t>成都信通思创科技有限公司</t>
  </si>
  <si>
    <t>是</t>
  </si>
  <si>
    <t>/</t>
  </si>
  <si>
    <t>第一中标候选人：四川德道科技有限公司，    投标金额：947000.00元；
第二中标候选人: 四川摩贤科技有限公司，    投标金额：960000.00元；                                                    
第三中标候选人：成都信通思创科技有限公司，投标金额：1140000.00元。</t>
  </si>
  <si>
    <t>四川德道科技有限公司</t>
  </si>
  <si>
    <t>广州昀峰进出口有限公司</t>
  </si>
  <si>
    <t>四川摩贤科技有限公司</t>
  </si>
  <si>
    <t>成都世纪方舟科技有限公司</t>
  </si>
  <si>
    <t>否</t>
  </si>
  <si>
    <t>中小企业声明函“标的名称”应为产品名称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</si>
</sst>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0"/>
      <name val="楷体_GB2312"/>
      <family val="0"/>
    </font>
    <font>
      <sz val="10"/>
      <name val="楷体_GB2312"/>
      <family val="0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楷体_GB2312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 wrapText="1"/>
    </xf>
    <xf numFmtId="177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176" fontId="48" fillId="0" borderId="14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 wrapText="1"/>
    </xf>
    <xf numFmtId="0" fontId="48" fillId="0" borderId="17" xfId="0" applyNumberFormat="1" applyFont="1" applyBorder="1" applyAlignment="1">
      <alignment horizontal="center" vertical="center" wrapText="1"/>
    </xf>
    <xf numFmtId="0" fontId="48" fillId="0" borderId="18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8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left" vertical="center" wrapText="1"/>
    </xf>
    <xf numFmtId="0" fontId="48" fillId="0" borderId="19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center" vertical="center" wrapText="1"/>
    </xf>
    <xf numFmtId="0" fontId="48" fillId="0" borderId="21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0"/>
  <sheetViews>
    <sheetView tabSelected="1" zoomScale="85" zoomScaleNormal="85" zoomScaleSheetLayoutView="100" workbookViewId="0" topLeftCell="A1">
      <selection activeCell="R11" sqref="R11"/>
    </sheetView>
  </sheetViews>
  <sheetFormatPr defaultColWidth="8.75390625" defaultRowHeight="39.75" customHeight="1"/>
  <cols>
    <col min="1" max="1" width="10.625" style="3" customWidth="1"/>
    <col min="2" max="2" width="30.75390625" style="3" customWidth="1"/>
    <col min="3" max="6" width="7.625" style="3" customWidth="1"/>
    <col min="7" max="8" width="7.625" style="4" customWidth="1"/>
    <col min="9" max="12" width="9.875" style="4" customWidth="1"/>
    <col min="13" max="13" width="9.625" style="4" customWidth="1"/>
    <col min="14" max="15" width="9.625" style="5" customWidth="1"/>
    <col min="16" max="16" width="9.625" style="6" customWidth="1"/>
    <col min="17" max="17" width="15.75390625" style="6" customWidth="1"/>
    <col min="18" max="18" width="69.375" style="7" customWidth="1"/>
    <col min="19" max="41" width="9.00390625" style="3" bestFit="1" customWidth="1"/>
    <col min="42" max="244" width="8.75390625" style="3" customWidth="1"/>
  </cols>
  <sheetData>
    <row r="1" spans="1:18" ht="39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39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0"/>
      <c r="O2" s="30"/>
      <c r="P2" s="30"/>
      <c r="Q2" s="30"/>
      <c r="R2" s="37"/>
    </row>
    <row r="3" spans="1:244" s="1" customFormat="1" ht="45" customHeight="1">
      <c r="A3" s="11" t="s">
        <v>1</v>
      </c>
      <c r="B3" s="12" t="s">
        <v>2</v>
      </c>
      <c r="C3" s="12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2" t="s">
        <v>4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</row>
    <row r="4" spans="1:18" s="1" customFormat="1" ht="39.75" customHeight="1">
      <c r="A4" s="14" t="s">
        <v>5</v>
      </c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31"/>
      <c r="O4" s="31"/>
      <c r="P4" s="31"/>
      <c r="Q4" s="31"/>
      <c r="R4" s="14"/>
    </row>
    <row r="5" spans="1:244" s="2" customFormat="1" ht="66.75" customHeight="1">
      <c r="A5" s="17" t="s">
        <v>6</v>
      </c>
      <c r="B5" s="18" t="s">
        <v>7</v>
      </c>
      <c r="C5" s="19" t="s">
        <v>8</v>
      </c>
      <c r="D5" s="19" t="s">
        <v>9</v>
      </c>
      <c r="E5" s="19" t="s">
        <v>10</v>
      </c>
      <c r="F5" s="19" t="s">
        <v>9</v>
      </c>
      <c r="G5" s="20" t="s">
        <v>11</v>
      </c>
      <c r="H5" s="20" t="s">
        <v>12</v>
      </c>
      <c r="I5" s="20" t="s">
        <v>13</v>
      </c>
      <c r="J5" s="32" t="s">
        <v>14</v>
      </c>
      <c r="K5" s="32" t="s">
        <v>15</v>
      </c>
      <c r="L5" s="32" t="s">
        <v>16</v>
      </c>
      <c r="M5" s="32" t="s">
        <v>17</v>
      </c>
      <c r="N5" s="33" t="s">
        <v>18</v>
      </c>
      <c r="O5" s="34" t="s">
        <v>19</v>
      </c>
      <c r="P5" s="35" t="s">
        <v>20</v>
      </c>
      <c r="Q5" s="35" t="s">
        <v>21</v>
      </c>
      <c r="R5" s="39" t="s">
        <v>22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</row>
    <row r="6" spans="1:18" ht="39.75" customHeight="1">
      <c r="A6" s="21">
        <v>1</v>
      </c>
      <c r="B6" s="22" t="s">
        <v>23</v>
      </c>
      <c r="C6" s="23" t="s">
        <v>24</v>
      </c>
      <c r="D6" s="24" t="s">
        <v>25</v>
      </c>
      <c r="E6" s="14" t="s">
        <v>24</v>
      </c>
      <c r="F6" s="24" t="s">
        <v>25</v>
      </c>
      <c r="G6" s="25">
        <f>47*4</f>
        <v>188</v>
      </c>
      <c r="H6" s="25">
        <f>6+6+6+6</f>
        <v>24</v>
      </c>
      <c r="I6" s="25">
        <v>0</v>
      </c>
      <c r="J6" s="25">
        <v>15</v>
      </c>
      <c r="K6" s="25">
        <v>0</v>
      </c>
      <c r="L6" s="25">
        <f>(G6+H6)/4</f>
        <v>53</v>
      </c>
      <c r="M6" s="25">
        <f>(I6+J6+K6)/5</f>
        <v>3</v>
      </c>
      <c r="N6" s="25">
        <v>24.92</v>
      </c>
      <c r="O6" s="25">
        <f>L6+M6+N6</f>
        <v>80.92</v>
      </c>
      <c r="P6" s="36">
        <f>RANK(O6,$O$6:$O$9)</f>
        <v>3</v>
      </c>
      <c r="Q6" s="41">
        <v>1140000</v>
      </c>
      <c r="R6" s="42" t="s">
        <v>26</v>
      </c>
    </row>
    <row r="7" spans="1:244" ht="39.75" customHeight="1">
      <c r="A7" s="21">
        <v>2</v>
      </c>
      <c r="B7" s="22" t="s">
        <v>27</v>
      </c>
      <c r="C7" s="23" t="s">
        <v>24</v>
      </c>
      <c r="D7" s="24" t="s">
        <v>25</v>
      </c>
      <c r="E7" s="14" t="s">
        <v>24</v>
      </c>
      <c r="F7" s="24" t="s">
        <v>25</v>
      </c>
      <c r="G7" s="25">
        <f>48*4</f>
        <v>192</v>
      </c>
      <c r="H7" s="25">
        <f>8+8+8+8</f>
        <v>32</v>
      </c>
      <c r="I7" s="25">
        <v>30</v>
      </c>
      <c r="J7" s="25">
        <v>30</v>
      </c>
      <c r="K7" s="25">
        <v>0</v>
      </c>
      <c r="L7" s="25">
        <f>(G7+H7)/4</f>
        <v>56</v>
      </c>
      <c r="M7" s="25">
        <f>(I7+J7+K7)/5</f>
        <v>12</v>
      </c>
      <c r="N7" s="25">
        <v>30</v>
      </c>
      <c r="O7" s="25">
        <f>L7+M7+N7</f>
        <v>98</v>
      </c>
      <c r="P7" s="36">
        <f>RANK(O7,$O$6:$O$9)</f>
        <v>1</v>
      </c>
      <c r="Q7" s="41">
        <v>947000</v>
      </c>
      <c r="R7" s="4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39.75" customHeight="1">
      <c r="A8" s="21">
        <v>3</v>
      </c>
      <c r="B8" s="22" t="s">
        <v>28</v>
      </c>
      <c r="C8" s="23" t="s">
        <v>24</v>
      </c>
      <c r="D8" s="24" t="s">
        <v>25</v>
      </c>
      <c r="E8" s="14" t="s">
        <v>24</v>
      </c>
      <c r="F8" s="24" t="s">
        <v>25</v>
      </c>
      <c r="G8" s="25">
        <f>29.5*4</f>
        <v>118</v>
      </c>
      <c r="H8" s="25">
        <f>4+4+2+4</f>
        <v>14</v>
      </c>
      <c r="I8" s="25">
        <v>0</v>
      </c>
      <c r="J8" s="25">
        <v>15</v>
      </c>
      <c r="K8" s="25">
        <v>0</v>
      </c>
      <c r="L8" s="25">
        <f>(G8+H8)/4</f>
        <v>33</v>
      </c>
      <c r="M8" s="25">
        <f>(I8+J8+K8)/5</f>
        <v>3</v>
      </c>
      <c r="N8" s="25">
        <v>26.68</v>
      </c>
      <c r="O8" s="25">
        <f>L8+M8+N8</f>
        <v>62.68</v>
      </c>
      <c r="P8" s="36">
        <f>RANK(O8,$O$6:$O$9)</f>
        <v>4</v>
      </c>
      <c r="Q8" s="41">
        <v>1065000</v>
      </c>
      <c r="R8" s="4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39.75" customHeight="1">
      <c r="A9" s="21">
        <v>4</v>
      </c>
      <c r="B9" s="22" t="s">
        <v>29</v>
      </c>
      <c r="C9" s="23" t="s">
        <v>24</v>
      </c>
      <c r="D9" s="24" t="s">
        <v>25</v>
      </c>
      <c r="E9" s="14" t="s">
        <v>24</v>
      </c>
      <c r="F9" s="24" t="s">
        <v>25</v>
      </c>
      <c r="G9" s="25">
        <f>48.5*4</f>
        <v>194</v>
      </c>
      <c r="H9" s="25">
        <f>6+8+6+6</f>
        <v>26</v>
      </c>
      <c r="I9" s="25">
        <v>30</v>
      </c>
      <c r="J9" s="25">
        <v>30</v>
      </c>
      <c r="K9" s="25">
        <v>0</v>
      </c>
      <c r="L9" s="25">
        <f>(G9+H9)/4</f>
        <v>55</v>
      </c>
      <c r="M9" s="25">
        <f>(I9+J9+K9)/5</f>
        <v>12</v>
      </c>
      <c r="N9" s="25">
        <v>29.59</v>
      </c>
      <c r="O9" s="25">
        <f>L9+M9+N9</f>
        <v>96.59</v>
      </c>
      <c r="P9" s="36">
        <f>RANK(O9,$O$6:$O$9)</f>
        <v>2</v>
      </c>
      <c r="Q9" s="41">
        <v>960000</v>
      </c>
      <c r="R9" s="4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39.75" customHeight="1">
      <c r="A10" s="26">
        <v>5</v>
      </c>
      <c r="B10" s="22" t="s">
        <v>30</v>
      </c>
      <c r="C10" s="27" t="s">
        <v>31</v>
      </c>
      <c r="D10" s="28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44"/>
      <c r="R10" s="45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</sheetData>
  <sheetProtection/>
  <mergeCells count="6">
    <mergeCell ref="A1:R1"/>
    <mergeCell ref="A2:R2"/>
    <mergeCell ref="C3:Q3"/>
    <mergeCell ref="A4:R4"/>
    <mergeCell ref="D10:Q10"/>
    <mergeCell ref="R6:R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朕</cp:lastModifiedBy>
  <dcterms:created xsi:type="dcterms:W3CDTF">2016-01-02T10:55:55Z</dcterms:created>
  <dcterms:modified xsi:type="dcterms:W3CDTF">2021-12-31T08:44:41Z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E884FA217A764CCE9483A66EBA2AD5AC</vt:lpwstr>
  </property>
</Properties>
</file>