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<sst xmlns="http://schemas.openxmlformats.org/spreadsheetml/2006/main" count="72" uniqueCount="33">
  <si>
    <t>评标情况表</t>
  </si>
  <si>
    <t>项目名称：</t>
  </si>
  <si>
    <t>成都大学附属医院电动床、心电采集器等设备采购项目（第二次）</t>
  </si>
  <si>
    <t>项目编号：510101202101636</t>
  </si>
  <si>
    <t>评标时间：2021/12/29</t>
  </si>
  <si>
    <t>评标过程</t>
  </si>
  <si>
    <t>第一包</t>
  </si>
  <si>
    <t>序号</t>
  </si>
  <si>
    <t>投标人名称</t>
  </si>
  <si>
    <t>是否通过资格性审查</t>
  </si>
  <si>
    <t>未通过原因</t>
  </si>
  <si>
    <t>是否通过符合性审查</t>
  </si>
  <si>
    <t>技术指 标和配 置</t>
  </si>
  <si>
    <t>服务</t>
  </si>
  <si>
    <t>节能、环境标志、无线局域网产品</t>
  </si>
  <si>
    <t>技术评审平均分</t>
  </si>
  <si>
    <t>共同评审平均分</t>
  </si>
  <si>
    <t>报价</t>
  </si>
  <si>
    <t>总分</t>
  </si>
  <si>
    <t>排序</t>
  </si>
  <si>
    <t>报价金额（元）</t>
  </si>
  <si>
    <t>评标结果</t>
  </si>
  <si>
    <t>泸州市华跃医疗器械有限公司</t>
  </si>
  <si>
    <t>是</t>
  </si>
  <si>
    <t>/</t>
  </si>
  <si>
    <t>第一中标候选人：四川佩齐商贸有限公司，          投标金额：301000.00元；
第二中标候选人: 成都市兴宇乾坤医疗器械有限公司，投标金额：303800.00元；                                                   
第三中标候选人：泸州市华跃医疗器械有限公司，    投标金额：305200.00元。</t>
  </si>
  <si>
    <t>成都市兴宇乾坤医疗器械有限公司</t>
  </si>
  <si>
    <t>四川佩齐商贸有限公司</t>
  </si>
  <si>
    <t>第二包</t>
  </si>
  <si>
    <t>成都市佳和医疗器械有限责任公司</t>
  </si>
  <si>
    <t>第一中标候选人：成都市佳和医疗器械有限责任公司，  投标金额：39000.00元；
第二中标候选人: 易立腾科技（成都）有限公司，      投标金额：39900.00元；                                                    
第三中标候选人：四川凯尔哈特健康管理有限公司，    投标金额：39850.00元。</t>
  </si>
  <si>
    <t>四川凯尔哈特健康管理有限公司</t>
  </si>
  <si>
    <t>易立腾科技（成都）有限公司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</si>
</sst>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8" fillId="0" borderId="16" xfId="0" applyNumberFormat="1" applyFont="1" applyBorder="1" applyAlignment="1">
      <alignment horizontal="center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77" fontId="48" fillId="0" borderId="14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76" fontId="48" fillId="0" borderId="16" xfId="0" applyNumberFormat="1" applyFont="1" applyBorder="1" applyAlignment="1">
      <alignment horizontal="center" vertical="center"/>
    </xf>
    <xf numFmtId="176" fontId="48" fillId="0" borderId="16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0" fontId="48" fillId="0" borderId="20" xfId="0" applyNumberFormat="1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8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8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2"/>
  <sheetViews>
    <sheetView tabSelected="1" zoomScale="85" zoomScaleNormal="85" zoomScaleSheetLayoutView="100" workbookViewId="0" topLeftCell="A1">
      <selection activeCell="J11" sqref="J11"/>
    </sheetView>
  </sheetViews>
  <sheetFormatPr defaultColWidth="8.75390625" defaultRowHeight="39.75" customHeight="1"/>
  <cols>
    <col min="1" max="1" width="4.00390625" style="0" customWidth="1"/>
    <col min="2" max="2" width="8.625" style="3" customWidth="1"/>
    <col min="3" max="3" width="33.125" style="3" customWidth="1"/>
    <col min="4" max="7" width="7.625" style="3" customWidth="1"/>
    <col min="8" max="9" width="7.625" style="4" customWidth="1"/>
    <col min="10" max="10" width="10.125" style="4" customWidth="1"/>
    <col min="11" max="11" width="9.875" style="4" customWidth="1"/>
    <col min="12" max="12" width="9.625" style="4" customWidth="1"/>
    <col min="13" max="14" width="9.625" style="5" customWidth="1"/>
    <col min="15" max="15" width="9.625" style="6" customWidth="1"/>
    <col min="16" max="16" width="15.75390625" style="6" customWidth="1"/>
    <col min="17" max="17" width="77.25390625" style="7" customWidth="1"/>
    <col min="18" max="40" width="9.00390625" style="3" bestFit="1" customWidth="1"/>
    <col min="41" max="243" width="8.75390625" style="3" customWidth="1"/>
  </cols>
  <sheetData>
    <row r="1" spans="1:17" ht="39.75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39.75" customHeight="1">
      <c r="A2" s="11" t="s">
        <v>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3" s="1" customFormat="1" ht="45" customHeight="1">
      <c r="A3" s="14" t="s">
        <v>1</v>
      </c>
      <c r="B3" s="14"/>
      <c r="C3" s="15" t="s">
        <v>2</v>
      </c>
      <c r="D3" s="15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4" t="s">
        <v>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17" s="1" customFormat="1" ht="39.75" customHeight="1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3" s="2" customFormat="1" ht="66.75" customHeight="1">
      <c r="A5" s="18" t="s">
        <v>6</v>
      </c>
      <c r="B5" s="19" t="s">
        <v>7</v>
      </c>
      <c r="C5" s="20" t="s">
        <v>8</v>
      </c>
      <c r="D5" s="20" t="s">
        <v>9</v>
      </c>
      <c r="E5" s="20" t="s">
        <v>10</v>
      </c>
      <c r="F5" s="20" t="s">
        <v>11</v>
      </c>
      <c r="G5" s="20" t="s">
        <v>10</v>
      </c>
      <c r="H5" s="21" t="s">
        <v>12</v>
      </c>
      <c r="I5" s="21" t="s">
        <v>13</v>
      </c>
      <c r="J5" s="21" t="s">
        <v>14</v>
      </c>
      <c r="K5" s="28" t="s">
        <v>15</v>
      </c>
      <c r="L5" s="28" t="s">
        <v>16</v>
      </c>
      <c r="M5" s="29" t="s">
        <v>17</v>
      </c>
      <c r="N5" s="30" t="s">
        <v>18</v>
      </c>
      <c r="O5" s="31" t="s">
        <v>19</v>
      </c>
      <c r="P5" s="31" t="s">
        <v>20</v>
      </c>
      <c r="Q5" s="36" t="s">
        <v>21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</row>
    <row r="6" spans="1:17" ht="39.75" customHeight="1">
      <c r="A6" s="18"/>
      <c r="B6" s="22">
        <v>1</v>
      </c>
      <c r="C6" s="23" t="s">
        <v>22</v>
      </c>
      <c r="D6" s="24" t="s">
        <v>23</v>
      </c>
      <c r="E6" s="25" t="s">
        <v>24</v>
      </c>
      <c r="F6" s="26" t="s">
        <v>23</v>
      </c>
      <c r="G6" s="25" t="s">
        <v>24</v>
      </c>
      <c r="H6" s="27">
        <f>53.06*4</f>
        <v>212.24</v>
      </c>
      <c r="I6" s="27">
        <v>20</v>
      </c>
      <c r="J6" s="27">
        <v>0</v>
      </c>
      <c r="K6" s="27">
        <f aca="true" t="shared" si="0" ref="K6:K12">(H6+I6)/4</f>
        <v>58.06</v>
      </c>
      <c r="L6" s="27">
        <v>0</v>
      </c>
      <c r="M6" s="27">
        <v>26.63</v>
      </c>
      <c r="N6" s="27">
        <f aca="true" t="shared" si="1" ref="N6:N12">K6+L6+M6</f>
        <v>84.69</v>
      </c>
      <c r="O6" s="32">
        <f aca="true" t="shared" si="2" ref="O6:O12">RANK(N6,$N$6:$N$8)</f>
        <v>3</v>
      </c>
      <c r="P6" s="33">
        <v>305200</v>
      </c>
      <c r="Q6" s="38" t="s">
        <v>25</v>
      </c>
    </row>
    <row r="7" spans="1:243" ht="39.75" customHeight="1">
      <c r="A7" s="18"/>
      <c r="B7" s="22">
        <v>2</v>
      </c>
      <c r="C7" s="23" t="s">
        <v>26</v>
      </c>
      <c r="D7" s="24" t="s">
        <v>23</v>
      </c>
      <c r="E7" s="25" t="s">
        <v>24</v>
      </c>
      <c r="F7" s="26" t="s">
        <v>23</v>
      </c>
      <c r="G7" s="25" t="s">
        <v>24</v>
      </c>
      <c r="H7" s="27">
        <f>53.06*4</f>
        <v>212.24</v>
      </c>
      <c r="I7" s="27">
        <v>20</v>
      </c>
      <c r="J7" s="27">
        <v>0</v>
      </c>
      <c r="K7" s="27">
        <f t="shared" si="0"/>
        <v>58.06</v>
      </c>
      <c r="L7" s="27">
        <v>0</v>
      </c>
      <c r="M7" s="27">
        <v>26.75</v>
      </c>
      <c r="N7" s="27">
        <f t="shared" si="1"/>
        <v>84.81</v>
      </c>
      <c r="O7" s="32">
        <f t="shared" si="2"/>
        <v>2</v>
      </c>
      <c r="P7" s="33">
        <v>303800</v>
      </c>
      <c r="Q7" s="3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ht="39.75" customHeight="1">
      <c r="A8" s="18"/>
      <c r="B8" s="22">
        <v>3</v>
      </c>
      <c r="C8" s="23" t="s">
        <v>27</v>
      </c>
      <c r="D8" s="24" t="s">
        <v>23</v>
      </c>
      <c r="E8" s="25" t="s">
        <v>24</v>
      </c>
      <c r="F8" s="26" t="s">
        <v>23</v>
      </c>
      <c r="G8" s="25" t="s">
        <v>24</v>
      </c>
      <c r="H8" s="27">
        <f>64*4</f>
        <v>256</v>
      </c>
      <c r="I8" s="27">
        <v>20</v>
      </c>
      <c r="J8" s="27">
        <v>0</v>
      </c>
      <c r="K8" s="27">
        <f t="shared" si="0"/>
        <v>69</v>
      </c>
      <c r="L8" s="27">
        <v>0</v>
      </c>
      <c r="M8" s="27">
        <v>30</v>
      </c>
      <c r="N8" s="27">
        <f t="shared" si="1"/>
        <v>99</v>
      </c>
      <c r="O8" s="32">
        <f t="shared" si="2"/>
        <v>1</v>
      </c>
      <c r="P8" s="33">
        <v>301000</v>
      </c>
      <c r="Q8" s="3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17" ht="66.75" customHeight="1">
      <c r="A9" s="18" t="s">
        <v>28</v>
      </c>
      <c r="B9" s="19" t="s">
        <v>7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10</v>
      </c>
      <c r="H9" s="21" t="s">
        <v>12</v>
      </c>
      <c r="I9" s="21" t="s">
        <v>13</v>
      </c>
      <c r="J9" s="21" t="s">
        <v>14</v>
      </c>
      <c r="K9" s="28" t="s">
        <v>15</v>
      </c>
      <c r="L9" s="28" t="s">
        <v>16</v>
      </c>
      <c r="M9" s="29" t="s">
        <v>17</v>
      </c>
      <c r="N9" s="30" t="s">
        <v>18</v>
      </c>
      <c r="O9" s="31" t="s">
        <v>19</v>
      </c>
      <c r="P9" s="31" t="s">
        <v>20</v>
      </c>
      <c r="Q9" s="36" t="s">
        <v>21</v>
      </c>
    </row>
    <row r="10" spans="1:17" ht="39.75" customHeight="1">
      <c r="A10" s="18"/>
      <c r="B10" s="22">
        <v>1</v>
      </c>
      <c r="C10" s="23" t="s">
        <v>29</v>
      </c>
      <c r="D10" s="24" t="s">
        <v>23</v>
      </c>
      <c r="E10" s="25" t="s">
        <v>24</v>
      </c>
      <c r="F10" s="26" t="s">
        <v>23</v>
      </c>
      <c r="G10" s="25" t="s">
        <v>24</v>
      </c>
      <c r="H10" s="27">
        <f>64*4</f>
        <v>256</v>
      </c>
      <c r="I10" s="27">
        <f>5+5+5+5</f>
        <v>20</v>
      </c>
      <c r="J10" s="27">
        <v>0</v>
      </c>
      <c r="K10" s="27">
        <f t="shared" si="0"/>
        <v>69</v>
      </c>
      <c r="L10" s="27">
        <v>0</v>
      </c>
      <c r="M10" s="27">
        <v>30</v>
      </c>
      <c r="N10" s="27">
        <f t="shared" si="1"/>
        <v>99</v>
      </c>
      <c r="O10" s="32">
        <f>RANK(N10,$N$10:$N$12)</f>
        <v>1</v>
      </c>
      <c r="P10" s="33">
        <v>39000</v>
      </c>
      <c r="Q10" s="38" t="s">
        <v>30</v>
      </c>
    </row>
    <row r="11" spans="1:17" ht="39.75" customHeight="1">
      <c r="A11" s="18"/>
      <c r="B11" s="22">
        <v>2</v>
      </c>
      <c r="C11" s="23" t="s">
        <v>31</v>
      </c>
      <c r="D11" s="24" t="s">
        <v>23</v>
      </c>
      <c r="E11" s="25" t="s">
        <v>24</v>
      </c>
      <c r="F11" s="26" t="s">
        <v>23</v>
      </c>
      <c r="G11" s="25" t="s">
        <v>24</v>
      </c>
      <c r="H11" s="27">
        <f>34*4</f>
        <v>136</v>
      </c>
      <c r="I11" s="27">
        <f>4+4+5+4</f>
        <v>17</v>
      </c>
      <c r="J11" s="27">
        <v>0</v>
      </c>
      <c r="K11" s="27">
        <f t="shared" si="0"/>
        <v>38.25</v>
      </c>
      <c r="L11" s="27">
        <v>0</v>
      </c>
      <c r="M11" s="27">
        <v>26.42</v>
      </c>
      <c r="N11" s="27">
        <f t="shared" si="1"/>
        <v>64.67</v>
      </c>
      <c r="O11" s="32">
        <f>RANK(N11,$N$10:$N$12)</f>
        <v>3</v>
      </c>
      <c r="P11" s="33">
        <v>39850</v>
      </c>
      <c r="Q11" s="38"/>
    </row>
    <row r="12" spans="1:17" ht="39.75" customHeight="1">
      <c r="A12" s="18"/>
      <c r="B12" s="22">
        <v>3</v>
      </c>
      <c r="C12" s="23" t="s">
        <v>32</v>
      </c>
      <c r="D12" s="24" t="s">
        <v>23</v>
      </c>
      <c r="E12" s="25" t="s">
        <v>24</v>
      </c>
      <c r="F12" s="26" t="s">
        <v>23</v>
      </c>
      <c r="G12" s="25" t="s">
        <v>24</v>
      </c>
      <c r="H12" s="27">
        <f>44*4</f>
        <v>176</v>
      </c>
      <c r="I12" s="27">
        <f>4+5+5+5</f>
        <v>19</v>
      </c>
      <c r="J12" s="27">
        <v>0</v>
      </c>
      <c r="K12" s="27">
        <f t="shared" si="0"/>
        <v>48.75</v>
      </c>
      <c r="L12" s="27">
        <v>0</v>
      </c>
      <c r="M12" s="27">
        <v>29.32</v>
      </c>
      <c r="N12" s="27">
        <f t="shared" si="1"/>
        <v>78.07</v>
      </c>
      <c r="O12" s="32">
        <f>RANK(N12,$N$10:$N$12)</f>
        <v>2</v>
      </c>
      <c r="P12" s="33">
        <v>39900</v>
      </c>
      <c r="Q12" s="38"/>
    </row>
  </sheetData>
  <sheetProtection/>
  <mergeCells count="9">
    <mergeCell ref="B1:Q1"/>
    <mergeCell ref="A2:Q2"/>
    <mergeCell ref="A3:B3"/>
    <mergeCell ref="D3:P3"/>
    <mergeCell ref="A4:Q4"/>
    <mergeCell ref="A5:A8"/>
    <mergeCell ref="A9:A12"/>
    <mergeCell ref="Q6:Q8"/>
    <mergeCell ref="Q10:Q1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小宇</cp:lastModifiedBy>
  <dcterms:created xsi:type="dcterms:W3CDTF">2016-01-02T10:55:55Z</dcterms:created>
  <dcterms:modified xsi:type="dcterms:W3CDTF">2021-12-31T06:17:13Z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48F582E700F744E7B9485B93E141515B</vt:lpwstr>
  </property>
</Properties>
</file>