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<sst xmlns="http://schemas.openxmlformats.org/spreadsheetml/2006/main" count="46" uniqueCount="28">
  <si>
    <t>评审情况表</t>
  </si>
  <si>
    <t>项目名称：</t>
  </si>
  <si>
    <t>成都高新区战略性新兴产业细分领域发展路径研究服务采购项目</t>
  </si>
  <si>
    <t>项目编号：510188202100113</t>
  </si>
  <si>
    <t>评审时间：2021/07/22</t>
  </si>
  <si>
    <t>评审过程</t>
  </si>
  <si>
    <t>序号</t>
  </si>
  <si>
    <t>供应商名称</t>
  </si>
  <si>
    <t>是否通过资格性审查</t>
  </si>
  <si>
    <t>未通过原因</t>
  </si>
  <si>
    <t>是否通过有效性、完整性和响应程度审查</t>
  </si>
  <si>
    <t>是否通过报价审查</t>
  </si>
  <si>
    <t>项目理解与分析</t>
  </si>
  <si>
    <t>项目实施方案</t>
  </si>
  <si>
    <t>工作进度保障措施</t>
  </si>
  <si>
    <t>人员配置</t>
  </si>
  <si>
    <t>履约能力</t>
  </si>
  <si>
    <t>报价</t>
  </si>
  <si>
    <t>总得分</t>
  </si>
  <si>
    <t>平均分</t>
  </si>
  <si>
    <t>排序</t>
  </si>
  <si>
    <t>评审结果</t>
  </si>
  <si>
    <t>国家信息中心（国家电子政务外网管理中心）</t>
  </si>
  <si>
    <t>是</t>
  </si>
  <si>
    <t>/</t>
  </si>
  <si>
    <t>第一成交候选人：国家信息中心（国家电子政务外网管理中心），  报价金额：770000.00元；
第二成交候选人: 成都知讯市场研究有限公司，                  报价金额：780000.00元；                                                    
第三成交候选人：成都焦点市场研究有限公司，                  报价金额：720000.00元。</t>
  </si>
  <si>
    <t>成都知讯市场研究有限公司</t>
  </si>
  <si>
    <t>成都焦点市场研究有限公司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</si>
</sst>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7">
    <font>
      <sz val="12"/>
      <name val="宋体"/>
      <charset val="134"/>
    </font>
    <font>
      <b/>
      <sz val="12"/>
      <name val="楷体_GB2312"/>
      <charset val="134"/>
    </font>
    <font>
      <b/>
      <sz val="10"/>
      <name val="楷体_GB2312"/>
      <charset val="134"/>
    </font>
    <font>
      <sz val="10"/>
      <name val="楷体_GB2312"/>
      <charset val="134"/>
    </font>
    <font>
      <b/>
      <sz val="16"/>
      <name val="黑体"/>
      <charset val="134"/>
    </font>
    <font>
      <sz val="12"/>
      <color rgb="FF000000"/>
      <name val="宋体"/>
      <charset val="134"/>
    </font>
    <font>
      <sz val="12"/>
      <name val="楷体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4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  <xf numFmtId="0" fontId="3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7" fontId="0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177" fontId="0" fillId="0" borderId="4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4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5"/>
  <sheetViews>
    <sheetView tabSelected="1" topLeftCell="D1" workbookViewId="0">
      <selection activeCell="R6" sqref="R6:R8"/>
    </sheetView>
  </sheetViews>
  <sheetFormatPr defaultColWidth="8.75" defaultRowHeight="39.95" customHeight="1"/>
  <cols>
    <col min="1" max="1" width="10.625" style="3" customWidth="1"/>
    <col min="2" max="2" width="37.7916666666667" style="3" customWidth="1"/>
    <col min="3" max="5" width="12.625" style="3" customWidth="1"/>
    <col min="6" max="6" width="11.25" style="3" customWidth="1"/>
    <col min="7" max="7" width="12.625" style="3" customWidth="1"/>
    <col min="8" max="8" width="11.25" style="3" customWidth="1"/>
    <col min="9" max="13" width="9.625" style="4" customWidth="1"/>
    <col min="14" max="17" width="9.625" style="5" customWidth="1"/>
    <col min="18" max="18" width="83.875" style="6" customWidth="1"/>
    <col min="19" max="41" width="9" style="3" customWidth="1"/>
    <col min="42" max="244" width="8.75" style="3"/>
  </cols>
  <sheetData>
    <row r="1" customHeight="1" spans="1:18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="1" customFormat="1" customHeight="1" spans="1:18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9"/>
      <c r="O2" s="19"/>
      <c r="P2" s="19"/>
      <c r="Q2" s="19"/>
      <c r="R2" s="28"/>
    </row>
    <row r="3" s="1" customFormat="1" ht="45" customHeight="1" spans="1:244">
      <c r="A3" s="10" t="s">
        <v>1</v>
      </c>
      <c r="B3" s="11" t="s">
        <v>2</v>
      </c>
      <c r="C3" s="12" t="s">
        <v>3</v>
      </c>
      <c r="D3" s="13"/>
      <c r="E3" s="13"/>
      <c r="F3" s="13"/>
      <c r="G3" s="13"/>
      <c r="H3" s="14"/>
      <c r="I3" s="20" t="s">
        <v>4</v>
      </c>
      <c r="J3" s="21"/>
      <c r="K3" s="21"/>
      <c r="L3" s="21"/>
      <c r="M3" s="21"/>
      <c r="N3" s="21"/>
      <c r="O3" s="21"/>
      <c r="P3" s="21"/>
      <c r="Q3" s="21"/>
      <c r="R3" s="29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</row>
    <row r="4" s="1" customFormat="1" customHeight="1" spans="1:18">
      <c r="A4" s="10" t="s">
        <v>5</v>
      </c>
      <c r="B4" s="10"/>
      <c r="C4" s="10"/>
      <c r="D4" s="10"/>
      <c r="E4" s="15"/>
      <c r="F4" s="15"/>
      <c r="G4" s="15"/>
      <c r="H4" s="15"/>
      <c r="I4" s="15"/>
      <c r="J4" s="15"/>
      <c r="K4" s="15"/>
      <c r="L4" s="15"/>
      <c r="M4" s="15"/>
      <c r="N4" s="22"/>
      <c r="O4" s="22"/>
      <c r="P4" s="22"/>
      <c r="Q4" s="22"/>
      <c r="R4" s="10"/>
    </row>
    <row r="5" s="2" customFormat="1" ht="60" customHeight="1" spans="1:244">
      <c r="A5" s="16" t="s">
        <v>6</v>
      </c>
      <c r="B5" s="16" t="s">
        <v>7</v>
      </c>
      <c r="C5" s="16" t="s">
        <v>8</v>
      </c>
      <c r="D5" s="16" t="s">
        <v>9</v>
      </c>
      <c r="E5" s="16" t="s">
        <v>10</v>
      </c>
      <c r="F5" s="16" t="s">
        <v>9</v>
      </c>
      <c r="G5" s="16" t="s">
        <v>11</v>
      </c>
      <c r="H5" s="16" t="s">
        <v>9</v>
      </c>
      <c r="I5" s="23" t="s">
        <v>12</v>
      </c>
      <c r="J5" s="23" t="s">
        <v>13</v>
      </c>
      <c r="K5" s="23" t="s">
        <v>14</v>
      </c>
      <c r="L5" s="23" t="s">
        <v>15</v>
      </c>
      <c r="M5" s="23" t="s">
        <v>16</v>
      </c>
      <c r="N5" s="24" t="s">
        <v>17</v>
      </c>
      <c r="O5" s="25" t="s">
        <v>18</v>
      </c>
      <c r="P5" s="25" t="s">
        <v>19</v>
      </c>
      <c r="Q5" s="25" t="s">
        <v>20</v>
      </c>
      <c r="R5" s="31" t="s">
        <v>21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</row>
    <row r="6" customHeight="1" spans="1:18">
      <c r="A6" s="10">
        <v>1</v>
      </c>
      <c r="B6" s="17" t="s">
        <v>22</v>
      </c>
      <c r="C6" s="10" t="s">
        <v>23</v>
      </c>
      <c r="D6" s="18" t="s">
        <v>24</v>
      </c>
      <c r="E6" s="10" t="s">
        <v>23</v>
      </c>
      <c r="F6" s="18" t="s">
        <v>24</v>
      </c>
      <c r="G6" s="10" t="s">
        <v>23</v>
      </c>
      <c r="H6" s="18" t="s">
        <v>24</v>
      </c>
      <c r="I6" s="18">
        <f>24.5+21+24.5</f>
        <v>70</v>
      </c>
      <c r="J6" s="18">
        <f>12.5+12.5+10</f>
        <v>35</v>
      </c>
      <c r="K6" s="18">
        <f>10+12+8</f>
        <v>30</v>
      </c>
      <c r="L6" s="18">
        <f>19+19+19</f>
        <v>57</v>
      </c>
      <c r="M6" s="18">
        <f>10+10+10</f>
        <v>30</v>
      </c>
      <c r="N6" s="26">
        <f>14.96*3</f>
        <v>44.88</v>
      </c>
      <c r="O6" s="27">
        <f>SUM(I6:N6)</f>
        <v>266.88</v>
      </c>
      <c r="P6" s="27">
        <f t="shared" ref="P6" si="0">O6/3</f>
        <v>88.96</v>
      </c>
      <c r="Q6" s="18">
        <f>RANK(O6,$O$6:$O$8)</f>
        <v>1</v>
      </c>
      <c r="R6" s="33" t="s">
        <v>25</v>
      </c>
    </row>
    <row r="7" customHeight="1" spans="1:244">
      <c r="A7" s="10">
        <v>2</v>
      </c>
      <c r="B7" s="17" t="s">
        <v>26</v>
      </c>
      <c r="C7" s="10" t="s">
        <v>23</v>
      </c>
      <c r="D7" s="18" t="s">
        <v>24</v>
      </c>
      <c r="E7" s="10" t="s">
        <v>23</v>
      </c>
      <c r="F7" s="18" t="s">
        <v>24</v>
      </c>
      <c r="G7" s="10" t="s">
        <v>23</v>
      </c>
      <c r="H7" s="18" t="s">
        <v>24</v>
      </c>
      <c r="I7" s="18">
        <f>24.5+21+21</f>
        <v>66.5</v>
      </c>
      <c r="J7" s="18">
        <f>10+12.5+7.5</f>
        <v>30</v>
      </c>
      <c r="K7" s="18">
        <f>8+12+6</f>
        <v>26</v>
      </c>
      <c r="L7" s="18">
        <f>0*3</f>
        <v>0</v>
      </c>
      <c r="M7" s="18">
        <f>3*3</f>
        <v>9</v>
      </c>
      <c r="N7" s="26">
        <f>14.77*3</f>
        <v>44.31</v>
      </c>
      <c r="O7" s="27">
        <f>SUM(I7:N7)</f>
        <v>175.81</v>
      </c>
      <c r="P7" s="27">
        <f t="shared" ref="P7:P8" si="1">O7/3</f>
        <v>58.6033333333333</v>
      </c>
      <c r="Q7" s="18">
        <f>RANK(O7,$O$6:$O$8)</f>
        <v>2</v>
      </c>
      <c r="R7" s="3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customHeight="1" spans="1:244">
      <c r="A8" s="10">
        <v>3</v>
      </c>
      <c r="B8" s="17" t="s">
        <v>27</v>
      </c>
      <c r="C8" s="10" t="s">
        <v>23</v>
      </c>
      <c r="D8" s="18" t="s">
        <v>24</v>
      </c>
      <c r="E8" s="10" t="s">
        <v>23</v>
      </c>
      <c r="F8" s="18" t="s">
        <v>24</v>
      </c>
      <c r="G8" s="10" t="s">
        <v>23</v>
      </c>
      <c r="H8" s="18" t="s">
        <v>24</v>
      </c>
      <c r="I8" s="18">
        <f>21+21+21</f>
        <v>63</v>
      </c>
      <c r="J8" s="18">
        <f>10+12.5+7.5</f>
        <v>30</v>
      </c>
      <c r="K8" s="18">
        <f>8+10+6</f>
        <v>24</v>
      </c>
      <c r="L8" s="18">
        <f>0+0+0</f>
        <v>0</v>
      </c>
      <c r="M8" s="18">
        <f>2+2+2</f>
        <v>6</v>
      </c>
      <c r="N8" s="26">
        <f>16*3</f>
        <v>48</v>
      </c>
      <c r="O8" s="27">
        <f>SUM(I8:N8)</f>
        <v>171</v>
      </c>
      <c r="P8" s="27">
        <f t="shared" si="1"/>
        <v>57</v>
      </c>
      <c r="Q8" s="18">
        <f>RANK(O8,$O$6:$O$8)</f>
        <v>3</v>
      </c>
      <c r="R8" s="3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11" customFormat="1" customHeight="1"/>
    <row r="12" customFormat="1" customHeight="1"/>
    <row r="13" customFormat="1" customHeight="1"/>
    <row r="14" customFormat="1" customHeight="1"/>
    <row r="15" customFormat="1" customHeight="1"/>
  </sheetData>
  <mergeCells count="6">
    <mergeCell ref="A1:R1"/>
    <mergeCell ref="A2:R2"/>
    <mergeCell ref="C3:H3"/>
    <mergeCell ref="I3:R3"/>
    <mergeCell ref="A4:R4"/>
    <mergeCell ref="R6:R8"/>
  </mergeCell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LTZB</cp:lastModifiedBy>
  <cp:revision>1</cp:revision>
  <dcterms:created xsi:type="dcterms:W3CDTF">2016-01-02T10:55:00Z</dcterms:created>
  <dcterms:modified xsi:type="dcterms:W3CDTF">2021-08-02T05:56:18Z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F7118996DE8A41378252913099D31D02</vt:lpwstr>
  </property>
</Properties>
</file>