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<sst xmlns="http://schemas.openxmlformats.org/spreadsheetml/2006/main" count="46" uniqueCount="29">
  <si>
    <t>评审情况表</t>
  </si>
  <si>
    <t>项目名称：</t>
  </si>
  <si>
    <t>四川天府新区社区发展治理和社会事业局2021年病媒生物防制服务采购项目</t>
  </si>
  <si>
    <t>项目编号：510186202100118</t>
  </si>
  <si>
    <t xml:space="preserve">评审时间：2021/08/02 </t>
  </si>
  <si>
    <t>评审过程</t>
  </si>
  <si>
    <t>序号</t>
  </si>
  <si>
    <t>供应商名称</t>
  </si>
  <si>
    <t>是否通过资格性审查</t>
  </si>
  <si>
    <t>未通过原因</t>
  </si>
  <si>
    <t>是否通过有效性、完整性和响应程度审查</t>
  </si>
  <si>
    <t>是否通过报价审查</t>
  </si>
  <si>
    <t>业绩</t>
  </si>
  <si>
    <t>人员配置</t>
  </si>
  <si>
    <t>设备配置</t>
  </si>
  <si>
    <t>实施方案</t>
  </si>
  <si>
    <t>专项技术方案</t>
  </si>
  <si>
    <t>报价</t>
  </si>
  <si>
    <t>总得分</t>
  </si>
  <si>
    <t>平均得分</t>
  </si>
  <si>
    <t>排序</t>
  </si>
  <si>
    <t>评审结果</t>
  </si>
  <si>
    <t>四川康洁环境工程有限公司</t>
  </si>
  <si>
    <t>是</t>
  </si>
  <si>
    <t>/</t>
  </si>
  <si>
    <t>否</t>
  </si>
  <si>
    <t>第一中标候选人：四川康洁环境工程有限公司，          成交金额：792000.00元；
第二中标候选人: 成都康无忧环境治理有限公司，        成交金额：785000.00元；                                                    
第三中标候选人：成都市天瑞豪环保科技有限公司，      成交金额：788000.00元。</t>
  </si>
  <si>
    <t>成都市天瑞豪环保科技有限公司</t>
  </si>
  <si>
    <t>成都康无忧环境治理有限公司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</si>
</sst>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8">
    <font>
      <sz val="12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color indexed="8"/>
      <name val="黑体"/>
      <family val="3"/>
    </font>
    <font>
      <sz val="12"/>
      <color indexed="8"/>
      <name val="宋体"/>
      <family val="0"/>
    </font>
    <font>
      <sz val="12"/>
      <name val="楷体_GB2312"/>
      <family val="3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黑体"/>
      <family val="3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1" xfId="0" applyNumberFormat="1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2" xfId="0" applyNumberFormat="1" applyFont="1" applyBorder="1" applyAlignment="1">
      <alignment horizontal="center" vertical="center" wrapText="1"/>
    </xf>
    <xf numFmtId="176" fontId="46" fillId="0" borderId="11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176" fontId="47" fillId="0" borderId="12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176" fontId="47" fillId="0" borderId="11" xfId="0" applyNumberFormat="1" applyFont="1" applyBorder="1" applyAlignment="1">
      <alignment horizontal="center" vertical="center"/>
    </xf>
    <xf numFmtId="176" fontId="47" fillId="0" borderId="11" xfId="0" applyNumberFormat="1" applyFont="1" applyBorder="1" applyAlignment="1">
      <alignment horizontal="center" vertical="center" wrapText="1"/>
    </xf>
    <xf numFmtId="176" fontId="47" fillId="0" borderId="12" xfId="0" applyNumberFormat="1" applyFont="1" applyBorder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7" fillId="0" borderId="15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7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7" fillId="0" borderId="13" xfId="0" applyNumberFormat="1" applyFont="1" applyBorder="1" applyAlignment="1">
      <alignment horizontal="center" vertical="center" wrapText="1"/>
    </xf>
    <xf numFmtId="0" fontId="47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8"/>
  <sheetViews>
    <sheetView tabSelected="1" zoomScale="85" zoomScaleNormal="85" zoomScaleSheetLayoutView="100" workbookViewId="0" topLeftCell="A1">
      <selection activeCell="R6" sqref="R6:R8"/>
    </sheetView>
  </sheetViews>
  <sheetFormatPr defaultColWidth="8.75390625" defaultRowHeight="39.75" customHeight="1"/>
  <cols>
    <col min="1" max="1" width="10.625" style="3" customWidth="1"/>
    <col min="2" max="2" width="32.00390625" style="3" customWidth="1"/>
    <col min="3" max="4" width="7.625" style="3" customWidth="1"/>
    <col min="5" max="5" width="11.625" style="3" customWidth="1"/>
    <col min="6" max="6" width="7.625" style="3" customWidth="1"/>
    <col min="7" max="8" width="9.375" style="3" customWidth="1"/>
    <col min="9" max="13" width="9.625" style="4" customWidth="1"/>
    <col min="14" max="16" width="9.625" style="5" customWidth="1"/>
    <col min="17" max="17" width="9.625" style="6" customWidth="1"/>
    <col min="18" max="18" width="77.875" style="7" customWidth="1"/>
    <col min="19" max="41" width="9.00390625" style="3" bestFit="1" customWidth="1"/>
    <col min="42" max="244" width="8.75390625" style="3" customWidth="1"/>
  </cols>
  <sheetData>
    <row r="1" spans="1:18" ht="39.75" customHeight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s="1" customFormat="1" ht="39.75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20"/>
      <c r="O2" s="20"/>
      <c r="P2" s="20"/>
      <c r="Q2" s="20"/>
      <c r="R2" s="28"/>
    </row>
    <row r="3" spans="1:244" s="1" customFormat="1" ht="45" customHeight="1">
      <c r="A3" s="11" t="s">
        <v>1</v>
      </c>
      <c r="B3" s="12" t="s">
        <v>2</v>
      </c>
      <c r="C3" s="13" t="s">
        <v>3</v>
      </c>
      <c r="D3" s="13"/>
      <c r="E3" s="13"/>
      <c r="F3" s="13"/>
      <c r="G3" s="13"/>
      <c r="H3" s="13"/>
      <c r="I3" s="21" t="s">
        <v>4</v>
      </c>
      <c r="J3" s="21"/>
      <c r="K3" s="21"/>
      <c r="L3" s="21"/>
      <c r="M3" s="21"/>
      <c r="N3" s="21"/>
      <c r="O3" s="21"/>
      <c r="P3" s="21"/>
      <c r="Q3" s="21"/>
      <c r="R3" s="29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</row>
    <row r="4" spans="1:18" s="1" customFormat="1" ht="39.75" customHeight="1">
      <c r="A4" s="11" t="s">
        <v>5</v>
      </c>
      <c r="B4" s="11"/>
      <c r="C4" s="11"/>
      <c r="D4" s="11"/>
      <c r="E4" s="14"/>
      <c r="F4" s="14"/>
      <c r="G4" s="14"/>
      <c r="H4" s="14"/>
      <c r="I4" s="14"/>
      <c r="J4" s="14"/>
      <c r="K4" s="14"/>
      <c r="L4" s="14"/>
      <c r="M4" s="14"/>
      <c r="N4" s="22"/>
      <c r="O4" s="22"/>
      <c r="P4" s="22"/>
      <c r="Q4" s="22"/>
      <c r="R4" s="11"/>
    </row>
    <row r="5" spans="1:244" s="2" customFormat="1" ht="64.5" customHeight="1">
      <c r="A5" s="15" t="s">
        <v>6</v>
      </c>
      <c r="B5" s="15" t="s">
        <v>7</v>
      </c>
      <c r="C5" s="15" t="s">
        <v>8</v>
      </c>
      <c r="D5" s="15" t="s">
        <v>9</v>
      </c>
      <c r="E5" s="15" t="s">
        <v>10</v>
      </c>
      <c r="F5" s="15" t="s">
        <v>9</v>
      </c>
      <c r="G5" s="15" t="s">
        <v>11</v>
      </c>
      <c r="H5" s="15" t="s">
        <v>9</v>
      </c>
      <c r="I5" s="23" t="s">
        <v>12</v>
      </c>
      <c r="J5" s="23" t="s">
        <v>13</v>
      </c>
      <c r="K5" s="23" t="s">
        <v>14</v>
      </c>
      <c r="L5" s="23" t="s">
        <v>15</v>
      </c>
      <c r="M5" s="23" t="s">
        <v>16</v>
      </c>
      <c r="N5" s="24" t="s">
        <v>17</v>
      </c>
      <c r="O5" s="25" t="s">
        <v>18</v>
      </c>
      <c r="P5" s="25" t="s">
        <v>19</v>
      </c>
      <c r="Q5" s="15" t="s">
        <v>20</v>
      </c>
      <c r="R5" s="31" t="s">
        <v>21</v>
      </c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</row>
    <row r="6" spans="1:18" ht="39.75" customHeight="1">
      <c r="A6" s="16">
        <v>1</v>
      </c>
      <c r="B6" s="17" t="s">
        <v>22</v>
      </c>
      <c r="C6" s="18" t="s">
        <v>23</v>
      </c>
      <c r="D6" s="19" t="s">
        <v>24</v>
      </c>
      <c r="E6" s="11" t="s">
        <v>23</v>
      </c>
      <c r="F6" s="19" t="s">
        <v>24</v>
      </c>
      <c r="G6" s="19" t="s">
        <v>25</v>
      </c>
      <c r="H6" s="19" t="s">
        <v>24</v>
      </c>
      <c r="I6" s="19">
        <f>16+16+16</f>
        <v>48</v>
      </c>
      <c r="J6" s="19">
        <f>14*3</f>
        <v>42</v>
      </c>
      <c r="K6" s="19">
        <f>13+13+13</f>
        <v>39</v>
      </c>
      <c r="L6" s="19">
        <f>15*3</f>
        <v>45</v>
      </c>
      <c r="M6" s="19">
        <f>28+30+30</f>
        <v>88</v>
      </c>
      <c r="N6" s="26">
        <f>9.91*3</f>
        <v>29.73</v>
      </c>
      <c r="O6" s="26">
        <f>SUM(I6:N6)</f>
        <v>291.73</v>
      </c>
      <c r="P6" s="27">
        <f>SUM(O6/3)</f>
        <v>97.24333333333334</v>
      </c>
      <c r="Q6" s="33">
        <f>RANK(O6,$O$6:$O$8)</f>
        <v>1</v>
      </c>
      <c r="R6" s="34" t="s">
        <v>26</v>
      </c>
    </row>
    <row r="7" spans="1:244" ht="39.75" customHeight="1">
      <c r="A7" s="16">
        <v>2</v>
      </c>
      <c r="B7" s="17" t="s">
        <v>27</v>
      </c>
      <c r="C7" s="18" t="s">
        <v>23</v>
      </c>
      <c r="D7" s="19" t="s">
        <v>24</v>
      </c>
      <c r="E7" s="11" t="s">
        <v>23</v>
      </c>
      <c r="F7" s="19" t="s">
        <v>24</v>
      </c>
      <c r="G7" s="19" t="s">
        <v>25</v>
      </c>
      <c r="H7" s="19" t="s">
        <v>24</v>
      </c>
      <c r="I7" s="19">
        <f>0*3</f>
        <v>0</v>
      </c>
      <c r="J7" s="19">
        <f>7*3</f>
        <v>21</v>
      </c>
      <c r="K7" s="19">
        <f>0*3</f>
        <v>0</v>
      </c>
      <c r="L7" s="19">
        <f>15+13.5+13.5</f>
        <v>42</v>
      </c>
      <c r="M7" s="19">
        <f>26+28+30</f>
        <v>84</v>
      </c>
      <c r="N7" s="26">
        <f>9.96*3</f>
        <v>29.880000000000003</v>
      </c>
      <c r="O7" s="26">
        <f>SUM(I7:N7)</f>
        <v>176.88</v>
      </c>
      <c r="P7" s="27">
        <f>SUM(O7/3)</f>
        <v>58.96</v>
      </c>
      <c r="Q7" s="33">
        <f>RANK(O7,$O$6:$O$8)</f>
        <v>3</v>
      </c>
      <c r="R7" s="34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</row>
    <row r="8" spans="1:244" ht="39.75" customHeight="1">
      <c r="A8" s="16">
        <v>3</v>
      </c>
      <c r="B8" s="17" t="s">
        <v>28</v>
      </c>
      <c r="C8" s="18" t="s">
        <v>23</v>
      </c>
      <c r="D8" s="19" t="s">
        <v>24</v>
      </c>
      <c r="E8" s="11" t="s">
        <v>23</v>
      </c>
      <c r="F8" s="19" t="s">
        <v>24</v>
      </c>
      <c r="G8" s="19" t="s">
        <v>25</v>
      </c>
      <c r="H8" s="19" t="s">
        <v>24</v>
      </c>
      <c r="I8" s="19">
        <f>12*3</f>
        <v>36</v>
      </c>
      <c r="J8" s="19">
        <f>3*3</f>
        <v>9</v>
      </c>
      <c r="K8" s="19">
        <f>1.3*3</f>
        <v>3.9000000000000004</v>
      </c>
      <c r="L8" s="19">
        <f>12+12+12</f>
        <v>36</v>
      </c>
      <c r="M8" s="19">
        <f>26+28+30</f>
        <v>84</v>
      </c>
      <c r="N8" s="26">
        <f>10*3</f>
        <v>30</v>
      </c>
      <c r="O8" s="26">
        <f>SUM(I8:N8)</f>
        <v>198.9</v>
      </c>
      <c r="P8" s="27">
        <f>SUM(O8/3)</f>
        <v>66.3</v>
      </c>
      <c r="Q8" s="33">
        <f>RANK(O8,$O$6:$O$8)</f>
        <v>2</v>
      </c>
      <c r="R8" s="34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</row>
    <row r="10" ht="39.75" customHeight="1"/>
    <row r="11" ht="39.75" customHeight="1"/>
    <row r="12" ht="39.75" customHeight="1"/>
    <row r="13" ht="39.75" customHeight="1"/>
    <row r="14" ht="39.75" customHeight="1"/>
  </sheetData>
  <sheetProtection/>
  <mergeCells count="6">
    <mergeCell ref="A1:R1"/>
    <mergeCell ref="A2:R2"/>
    <mergeCell ref="C3:H3"/>
    <mergeCell ref="I3:R3"/>
    <mergeCell ref="A4:R4"/>
    <mergeCell ref="R6:R8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LTZB</cp:lastModifiedBy>
  <dcterms:created xsi:type="dcterms:W3CDTF">2016-01-02T10:55:55Z</dcterms:created>
  <dcterms:modified xsi:type="dcterms:W3CDTF">2021-08-03T06:30:33Z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FDEA1D6288584680A880715EF118966E</vt:lpwstr>
  </property>
</Properties>
</file>