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<sst xmlns="http://schemas.openxmlformats.org/spreadsheetml/2006/main" count="58" uniqueCount="34">
  <si>
    <t>评审情况表</t>
  </si>
  <si>
    <t>项目名称：</t>
  </si>
  <si>
    <t>成都市锦江生态环境局成都市2021年柴油车和非道路移动机械监督抽测专项行动采购项目</t>
  </si>
  <si>
    <t>项目编号：510104202100034</t>
  </si>
  <si>
    <t>评审时间：2021/06/22</t>
  </si>
  <si>
    <t>评审过程</t>
  </si>
  <si>
    <t>第一包</t>
  </si>
  <si>
    <t>序号</t>
  </si>
  <si>
    <t>供应商名称</t>
  </si>
  <si>
    <t>是否通过资格性审查</t>
  </si>
  <si>
    <t>未通过原因</t>
  </si>
  <si>
    <t>是否通过有效性、完整性和响应程度审查</t>
  </si>
  <si>
    <t>是否通过报价审查</t>
  </si>
  <si>
    <t>技术服务要求</t>
  </si>
  <si>
    <t>项目分析</t>
  </si>
  <si>
    <t>检测方案</t>
  </si>
  <si>
    <t>质量控制与保障措施</t>
  </si>
  <si>
    <t>应急方案</t>
  </si>
  <si>
    <t>后续服务方案</t>
  </si>
  <si>
    <t>履约能力</t>
  </si>
  <si>
    <t>扶持不发达地区和少数民族地区</t>
  </si>
  <si>
    <t>响应文件的规范性</t>
  </si>
  <si>
    <t>报价</t>
  </si>
  <si>
    <t>总得分</t>
  </si>
  <si>
    <t>平均分</t>
  </si>
  <si>
    <t>排序</t>
  </si>
  <si>
    <t>评审结果</t>
  </si>
  <si>
    <t>谱尼测试集团四川有限公司</t>
  </si>
  <si>
    <t>是</t>
  </si>
  <si>
    <t>/</t>
  </si>
  <si>
    <t>第一成交候选人：成都锦鑫友达环保科技有限公司，   报价金额：530000.00元；
第二成交候选人: 谱尼测试集团四川有限公司，       报价金额：553600.00元；                                                    
第三成交候选人：四川源汇工程咨询有限公司，       报价金额：660000.00元。</t>
  </si>
  <si>
    <t>成都锦鑫友达环保科技有限公司</t>
  </si>
  <si>
    <t>四川源汇工程咨询有限公司</t>
  </si>
  <si>
    <t>四川中环康源卫生技术服务有限公司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</si>
</sst>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9">
    <font>
      <sz val="12"/>
      <name val="宋体"/>
      <charset val="134"/>
    </font>
    <font>
      <b/>
      <sz val="12"/>
      <name val="楷体_GB2312"/>
      <charset val="134"/>
    </font>
    <font>
      <b/>
      <sz val="10"/>
      <name val="楷体_GB2312"/>
      <charset val="134"/>
    </font>
    <font>
      <sz val="10"/>
      <name val="楷体_GB2312"/>
      <charset val="134"/>
    </font>
    <font>
      <b/>
      <sz val="16"/>
      <name val="黑体"/>
      <charset val="134"/>
    </font>
    <font>
      <sz val="12"/>
      <name val="宋体"/>
      <charset val="134"/>
    </font>
    <font>
      <sz val="12"/>
      <color rgb="FF606266"/>
      <name val="宋体"/>
      <charset val="134"/>
    </font>
    <font>
      <sz val="12"/>
      <color rgb="FF000000"/>
      <name val="宋体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7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8" fillId="0" borderId="0" xfId="0" applyFont="1">
      <alignment vertical="center"/>
    </xf>
    <xf numFmtId="176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0"/>
  <sheetViews>
    <sheetView tabSelected="1" zoomScale="85" zoomScaleNormal="85" topLeftCell="C1" workbookViewId="0">
      <selection activeCell="V11" sqref="V11"/>
    </sheetView>
  </sheetViews>
  <sheetFormatPr defaultColWidth="8.75" defaultRowHeight="39.95" customHeight="1"/>
  <cols>
    <col min="1" max="1" width="10.625" style="3" customWidth="1"/>
    <col min="2" max="2" width="30.2916666666667" style="3" customWidth="1"/>
    <col min="3" max="3" width="12.625" style="3" customWidth="1"/>
    <col min="4" max="4" width="9.5" style="3" customWidth="1"/>
    <col min="5" max="5" width="12.625" style="3" customWidth="1"/>
    <col min="6" max="6" width="7.75" style="3" customWidth="1"/>
    <col min="7" max="7" width="12.625" style="3" customWidth="1"/>
    <col min="8" max="8" width="9.5" style="3" customWidth="1"/>
    <col min="9" max="15" width="8.125" style="4" customWidth="1"/>
    <col min="16" max="16" width="11.1666666666667" style="4" customWidth="1"/>
    <col min="17" max="17" width="5.73333333333333" style="4" customWidth="1"/>
    <col min="18" max="21" width="9.625" style="5" customWidth="1"/>
    <col min="22" max="22" width="76.025" style="6" customWidth="1"/>
    <col min="23" max="45" width="9" style="3" customWidth="1"/>
    <col min="46" max="248" width="8.75" style="3"/>
  </cols>
  <sheetData>
    <row r="1" customHeight="1" spans="1:2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1" customFormat="1" customHeight="1" spans="1:22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9"/>
      <c r="S2" s="29"/>
      <c r="T2" s="29"/>
      <c r="U2" s="29"/>
      <c r="V2" s="30"/>
    </row>
    <row r="3" s="1" customFormat="1" ht="45" customHeight="1" spans="1:248">
      <c r="A3" s="10" t="s">
        <v>1</v>
      </c>
      <c r="B3" s="11" t="s">
        <v>2</v>
      </c>
      <c r="C3" s="12" t="s">
        <v>3</v>
      </c>
      <c r="D3" s="13"/>
      <c r="E3" s="13"/>
      <c r="F3" s="13"/>
      <c r="G3" s="13"/>
      <c r="H3" s="13"/>
      <c r="I3" s="22" t="s">
        <v>4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31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</row>
    <row r="4" s="1" customFormat="1" customHeight="1" spans="1:22">
      <c r="A4" s="10" t="s">
        <v>5</v>
      </c>
      <c r="B4" s="10"/>
      <c r="C4" s="10"/>
      <c r="D4" s="10"/>
      <c r="E4" s="14"/>
      <c r="F4" s="14"/>
      <c r="G4" s="10"/>
      <c r="H4" s="10"/>
      <c r="I4" s="14"/>
      <c r="J4" s="14"/>
      <c r="K4" s="14"/>
      <c r="L4" s="14"/>
      <c r="M4" s="14"/>
      <c r="N4" s="14"/>
      <c r="O4" s="14"/>
      <c r="P4" s="14"/>
      <c r="Q4" s="14"/>
      <c r="R4" s="33"/>
      <c r="S4" s="33"/>
      <c r="T4" s="33"/>
      <c r="U4" s="33"/>
      <c r="V4" s="10"/>
    </row>
    <row r="5" s="1" customFormat="1" customHeight="1" spans="1:22">
      <c r="A5" s="15" t="s">
        <v>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34"/>
    </row>
    <row r="6" s="2" customFormat="1" ht="60" customHeight="1" spans="1:248">
      <c r="A6" s="17" t="s">
        <v>7</v>
      </c>
      <c r="B6" s="17" t="s">
        <v>8</v>
      </c>
      <c r="C6" s="17" t="s">
        <v>9</v>
      </c>
      <c r="D6" s="17" t="s">
        <v>10</v>
      </c>
      <c r="E6" s="17" t="s">
        <v>11</v>
      </c>
      <c r="F6" s="17" t="s">
        <v>10</v>
      </c>
      <c r="G6" s="17" t="s">
        <v>12</v>
      </c>
      <c r="H6" s="17" t="s">
        <v>10</v>
      </c>
      <c r="I6" s="24" t="s">
        <v>13</v>
      </c>
      <c r="J6" s="24" t="s">
        <v>14</v>
      </c>
      <c r="K6" s="24" t="s">
        <v>15</v>
      </c>
      <c r="L6" s="25" t="s">
        <v>16</v>
      </c>
      <c r="M6" s="26" t="s">
        <v>17</v>
      </c>
      <c r="N6" s="26" t="s">
        <v>18</v>
      </c>
      <c r="O6" s="26" t="s">
        <v>19</v>
      </c>
      <c r="P6" s="27" t="s">
        <v>20</v>
      </c>
      <c r="Q6" s="25" t="s">
        <v>21</v>
      </c>
      <c r="R6" s="35" t="s">
        <v>22</v>
      </c>
      <c r="S6" s="36" t="s">
        <v>23</v>
      </c>
      <c r="T6" s="37" t="s">
        <v>24</v>
      </c>
      <c r="U6" s="36" t="s">
        <v>25</v>
      </c>
      <c r="V6" s="38" t="s">
        <v>26</v>
      </c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</row>
    <row r="7" customHeight="1" spans="1:22">
      <c r="A7" s="10">
        <v>1</v>
      </c>
      <c r="B7" s="18" t="s">
        <v>27</v>
      </c>
      <c r="C7" s="10" t="s">
        <v>28</v>
      </c>
      <c r="D7" s="19" t="s">
        <v>29</v>
      </c>
      <c r="E7" s="10" t="s">
        <v>28</v>
      </c>
      <c r="F7" s="19" t="s">
        <v>29</v>
      </c>
      <c r="G7" s="10" t="s">
        <v>28</v>
      </c>
      <c r="H7" s="19" t="s">
        <v>29</v>
      </c>
      <c r="I7" s="28">
        <f>8+8+8</f>
        <v>24</v>
      </c>
      <c r="J7" s="28">
        <f>6+6+6</f>
        <v>18</v>
      </c>
      <c r="K7" s="19">
        <f>16+16+16</f>
        <v>48</v>
      </c>
      <c r="L7" s="28">
        <f>8+8+8</f>
        <v>24</v>
      </c>
      <c r="M7" s="19">
        <f>3+3+6</f>
        <v>12</v>
      </c>
      <c r="N7" s="19">
        <f>2+2+3</f>
        <v>7</v>
      </c>
      <c r="O7" s="19">
        <f>21+21+21</f>
        <v>63</v>
      </c>
      <c r="P7" s="19">
        <v>0</v>
      </c>
      <c r="Q7" s="28">
        <f>2+2+2</f>
        <v>6</v>
      </c>
      <c r="R7" s="40">
        <f>14.36*3</f>
        <v>43.08</v>
      </c>
      <c r="S7" s="41">
        <f>SUM(I7:R7)</f>
        <v>245.08</v>
      </c>
      <c r="T7" s="41">
        <f>S7/3</f>
        <v>81.6933333333333</v>
      </c>
      <c r="U7" s="19">
        <f>RANK(S7,$S$7:$S$10)</f>
        <v>2</v>
      </c>
      <c r="V7" s="42" t="s">
        <v>30</v>
      </c>
    </row>
    <row r="8" customHeight="1" spans="1:248">
      <c r="A8" s="10">
        <v>2</v>
      </c>
      <c r="B8" s="20" t="s">
        <v>31</v>
      </c>
      <c r="C8" s="10" t="s">
        <v>28</v>
      </c>
      <c r="D8" s="19" t="s">
        <v>29</v>
      </c>
      <c r="E8" s="10" t="s">
        <v>28</v>
      </c>
      <c r="F8" s="19" t="s">
        <v>29</v>
      </c>
      <c r="G8" s="10" t="s">
        <v>28</v>
      </c>
      <c r="H8" s="19" t="s">
        <v>29</v>
      </c>
      <c r="I8" s="28">
        <f>8+8+8</f>
        <v>24</v>
      </c>
      <c r="J8" s="28">
        <f>6+6+9</f>
        <v>21</v>
      </c>
      <c r="K8" s="19">
        <f>16+16+16</f>
        <v>48</v>
      </c>
      <c r="L8" s="28">
        <f>8+8+8</f>
        <v>24</v>
      </c>
      <c r="M8" s="19">
        <f>6+6+6</f>
        <v>18</v>
      </c>
      <c r="N8" s="19">
        <f>2+2+3</f>
        <v>7</v>
      </c>
      <c r="O8" s="19">
        <f>21+21+21</f>
        <v>63</v>
      </c>
      <c r="P8" s="19">
        <v>0</v>
      </c>
      <c r="Q8" s="28">
        <f>2+2+2</f>
        <v>6</v>
      </c>
      <c r="R8" s="40">
        <f>15*3</f>
        <v>45</v>
      </c>
      <c r="S8" s="41">
        <f>SUM(I8:R8)</f>
        <v>256</v>
      </c>
      <c r="T8" s="41">
        <f>S8/3</f>
        <v>85.3333333333333</v>
      </c>
      <c r="U8" s="19">
        <f>RANK(S8,$S$7:$S$10)</f>
        <v>1</v>
      </c>
      <c r="V8" s="42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</row>
    <row r="9" customHeight="1" spans="1:248">
      <c r="A9" s="10">
        <v>3</v>
      </c>
      <c r="B9" s="18" t="s">
        <v>32</v>
      </c>
      <c r="C9" s="10" t="s">
        <v>28</v>
      </c>
      <c r="D9" s="19" t="s">
        <v>29</v>
      </c>
      <c r="E9" s="10" t="s">
        <v>28</v>
      </c>
      <c r="F9" s="19" t="s">
        <v>29</v>
      </c>
      <c r="G9" s="10" t="s">
        <v>28</v>
      </c>
      <c r="H9" s="19" t="s">
        <v>29</v>
      </c>
      <c r="I9" s="28">
        <f>8+8+8</f>
        <v>24</v>
      </c>
      <c r="J9" s="28">
        <f>6+6+9</f>
        <v>21</v>
      </c>
      <c r="K9" s="19">
        <f>12+12+16</f>
        <v>40</v>
      </c>
      <c r="L9" s="28">
        <f>8+8+8</f>
        <v>24</v>
      </c>
      <c r="M9" s="19">
        <f>6+6+9</f>
        <v>21</v>
      </c>
      <c r="N9" s="19">
        <f>3+3+2</f>
        <v>8</v>
      </c>
      <c r="O9" s="19">
        <f>21+21+21</f>
        <v>63</v>
      </c>
      <c r="P9" s="19">
        <v>0</v>
      </c>
      <c r="Q9" s="28">
        <f>2+2+2</f>
        <v>6</v>
      </c>
      <c r="R9" s="40">
        <f>12.05*3</f>
        <v>36.15</v>
      </c>
      <c r="S9" s="41">
        <f>SUM(I9:R9)</f>
        <v>243.15</v>
      </c>
      <c r="T9" s="41">
        <f>S9/3</f>
        <v>81.05</v>
      </c>
      <c r="U9" s="19">
        <f>RANK(S9,$S$7:$S$10)</f>
        <v>3</v>
      </c>
      <c r="V9" s="42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customHeight="1" spans="1:248">
      <c r="A10" s="10">
        <v>4</v>
      </c>
      <c r="B10" s="21" t="s">
        <v>33</v>
      </c>
      <c r="C10" s="10" t="s">
        <v>28</v>
      </c>
      <c r="D10" s="19" t="s">
        <v>29</v>
      </c>
      <c r="E10" s="10" t="s">
        <v>28</v>
      </c>
      <c r="F10" s="19" t="s">
        <v>29</v>
      </c>
      <c r="G10" s="10" t="s">
        <v>28</v>
      </c>
      <c r="H10" s="19" t="s">
        <v>29</v>
      </c>
      <c r="I10" s="28">
        <f>8+8+8</f>
        <v>24</v>
      </c>
      <c r="J10" s="28">
        <f>3+3+3</f>
        <v>9</v>
      </c>
      <c r="K10" s="19">
        <f>12+12+12</f>
        <v>36</v>
      </c>
      <c r="L10" s="28">
        <f>8+4+8</f>
        <v>20</v>
      </c>
      <c r="M10" s="19">
        <f>3+3+3</f>
        <v>9</v>
      </c>
      <c r="N10" s="19">
        <v>0</v>
      </c>
      <c r="O10" s="19">
        <f>18+18+18</f>
        <v>54</v>
      </c>
      <c r="P10" s="19">
        <v>0</v>
      </c>
      <c r="Q10" s="28">
        <f>2+2+2</f>
        <v>6</v>
      </c>
      <c r="R10" s="40">
        <f>11.69*3</f>
        <v>35.07</v>
      </c>
      <c r="S10" s="41">
        <f>SUM(I10:R10)</f>
        <v>193.07</v>
      </c>
      <c r="T10" s="41">
        <f>S10/3</f>
        <v>64.3566666666667</v>
      </c>
      <c r="U10" s="19">
        <f>RANK(S10,$S$7:$S$10)</f>
        <v>4</v>
      </c>
      <c r="V10" s="42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</sheetData>
  <mergeCells count="7">
    <mergeCell ref="A1:V1"/>
    <mergeCell ref="A2:V2"/>
    <mergeCell ref="C3:H3"/>
    <mergeCell ref="I3:V3"/>
    <mergeCell ref="A4:V4"/>
    <mergeCell ref="A5:V5"/>
    <mergeCell ref="V7:V10"/>
  </mergeCell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LTZB</cp:lastModifiedBy>
  <cp:revision>1</cp:revision>
  <dcterms:created xsi:type="dcterms:W3CDTF">2016-01-02T10:55:00Z</dcterms:created>
  <dcterms:modified xsi:type="dcterms:W3CDTF">2021-06-24T09:15:22Z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7F7388951C1A45C29588CD6DF1981E9C</vt:lpwstr>
  </property>
</Properties>
</file>