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54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L8" i="1" l="1"/>
  <c r="L7" i="1"/>
  <c r="L6" i="1"/>
  <c r="J8" i="1"/>
  <c r="J7" i="1"/>
  <c r="J6" i="1"/>
  <c r="I8" i="1"/>
  <c r="I7" i="1"/>
  <c r="I6" i="1"/>
  <c r="H8" i="1"/>
  <c r="H7" i="1"/>
  <c r="H6" i="1"/>
  <c r="G8" i="1"/>
  <c r="G7" i="1"/>
  <c r="G6" i="1"/>
  <c r="M7" i="1" l="1"/>
  <c r="N7" i="1" s="1"/>
  <c r="M8" i="1"/>
  <c r="N8" i="1" s="1"/>
  <c r="M6" i="1"/>
  <c r="N6" i="1" l="1"/>
  <c r="O7" i="1"/>
  <c r="O6" i="1"/>
  <c r="O8" i="1"/>
</calcChain>
</file>

<file path=xl/sharedStrings.xml><?xml version="1.0" encoding="utf-8"?>
<sst xmlns="http://schemas.openxmlformats.org/spreadsheetml/2006/main" count="38" uniqueCount="28">
  <si>
    <t>评审情况表</t>
  </si>
  <si>
    <t>项目名称：</t>
  </si>
  <si>
    <t>评审过程</t>
  </si>
  <si>
    <t>序号</t>
  </si>
  <si>
    <t>供应商名称</t>
  </si>
  <si>
    <t>是否通过资格性审查</t>
  </si>
  <si>
    <t>未通过原因</t>
  </si>
  <si>
    <t>是否通过有效性、完整性和响应程度审查</t>
  </si>
  <si>
    <t>报价</t>
  </si>
  <si>
    <t>总得分</t>
  </si>
  <si>
    <t>评审结果</t>
  </si>
  <si>
    <t>是</t>
  </si>
  <si>
    <t>/</t>
  </si>
  <si>
    <t>排序</t>
    <phoneticPr fontId="6" type="noConversion"/>
  </si>
  <si>
    <t>否</t>
    <phoneticPr fontId="6" type="noConversion"/>
  </si>
  <si>
    <t>平均分</t>
    <phoneticPr fontId="6" type="noConversion"/>
  </si>
  <si>
    <r>
      <t>评审时间：2021/05/1</t>
    </r>
    <r>
      <rPr>
        <sz val="12"/>
        <rFont val="宋体"/>
        <family val="3"/>
        <charset val="134"/>
      </rPr>
      <t>2</t>
    </r>
    <phoneticPr fontId="6" type="noConversion"/>
  </si>
  <si>
    <t>项目编号：510106202100019</t>
    <phoneticPr fontId="6" type="noConversion"/>
  </si>
  <si>
    <t>履约能力</t>
    <phoneticPr fontId="6" type="noConversion"/>
  </si>
  <si>
    <t>人员配置</t>
    <phoneticPr fontId="6" type="noConversion"/>
  </si>
  <si>
    <t>服务方案</t>
    <phoneticPr fontId="6" type="noConversion"/>
  </si>
  <si>
    <t>响应文件的规范性</t>
    <phoneticPr fontId="6" type="noConversion"/>
  </si>
  <si>
    <t>扶持不发达地区和少数民族地区</t>
    <phoneticPr fontId="6" type="noConversion"/>
  </si>
  <si>
    <t>中国建筑西南设计研究院有限公司</t>
    <phoneticPr fontId="6" type="noConversion"/>
  </si>
  <si>
    <t>四川省国土空间规划研究院</t>
    <phoneticPr fontId="6" type="noConversion"/>
  </si>
  <si>
    <t>成都市规划设计研究院</t>
    <phoneticPr fontId="6" type="noConversion"/>
  </si>
  <si>
    <t>第一成交候选人：中国建筑西南设计研究院有限公司， 报价金额：2554400.00元；
第二成交候选人: 四川省国土空间规划研究院，       报价金额：2720000.00元；                                                    
第三成交候选人：成都市规划设计研究院，           报价金额：2786600.00元。</t>
    <phoneticPr fontId="6" type="noConversion"/>
  </si>
  <si>
    <t>成都市金牛区科技服务产业功能区管理委员会茶花特色片区一体化城市设计方案及科技特色街区深化设计方案服务采购项目</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</si>
</sst>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12" x14ac:knownFonts="1">
    <font>
      <sz val="12"/>
      <name val="宋体"/>
      <charset val="134"/>
    </font>
    <font>
      <b/>
      <sz val="12"/>
      <name val="楷体_GB2312"/>
      <family val="3"/>
      <charset val="134"/>
    </font>
    <font>
      <b/>
      <sz val="10"/>
      <name val="楷体_GB2312"/>
      <family val="3"/>
      <charset val="134"/>
    </font>
    <font>
      <sz val="10"/>
      <name val="楷体_GB2312"/>
      <family val="3"/>
      <charset val="134"/>
    </font>
    <font>
      <b/>
      <sz val="16"/>
      <name val="黑体"/>
      <family val="3"/>
      <charset val="134"/>
    </font>
    <font>
      <sz val="12"/>
      <name val="楷体_GB2312"/>
      <family val="3"/>
      <charset val="134"/>
    </font>
    <font>
      <sz val="9"/>
      <name val="宋体"/>
      <charset val="134"/>
    </font>
    <font>
      <sz val="12"/>
      <name val="宋体"/>
      <charset val="134"/>
    </font>
    <font>
      <sz val="9"/>
      <name val="宋体"/>
      <charset val="134"/>
    </font>
    <font>
      <sz val="12"/>
      <name val="宋体"/>
      <family val="3"/>
      <charset val="134"/>
    </font>
    <font>
      <sz val="12"/>
      <color rgb="FF000000"/>
      <name val="宋体"/>
      <family val="3"/>
      <charset val="134"/>
    </font>
    <font>
      <sz val="12"/>
      <color theme="1"/>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lignment vertical="center"/>
    </xf>
    <xf numFmtId="0" fontId="3" fillId="0" borderId="0" xfId="0" applyFont="1" applyFill="1">
      <alignment vertical="center"/>
    </xf>
    <xf numFmtId="0" fontId="0" fillId="0" borderId="1" xfId="0" applyFont="1" applyBorder="1" applyAlignment="1">
      <alignment horizontal="center" vertical="center"/>
    </xf>
    <xf numFmtId="0" fontId="0" fillId="0" borderId="2"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5" fillId="0" borderId="0" xfId="0" applyFont="1">
      <alignment vertical="center"/>
    </xf>
    <xf numFmtId="176"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Alignment="1">
      <alignment vertical="center" wrapText="1"/>
    </xf>
    <xf numFmtId="177"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0" fontId="0"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0" fontId="9"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176" fontId="0"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1"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8"/>
  <sheetViews>
    <sheetView tabSelected="1" topLeftCell="B1" zoomScale="85" zoomScaleSheetLayoutView="100" workbookViewId="0">
      <selection activeCell="J9" sqref="J9"/>
    </sheetView>
  </sheetViews>
  <sheetFormatPr defaultColWidth="8.75" defaultRowHeight="39.950000000000003" customHeight="1" x14ac:dyDescent="0.15"/>
  <cols>
    <col min="1" max="1" width="10.625" style="3" customWidth="1"/>
    <col min="2" max="2" width="41" style="3" customWidth="1"/>
    <col min="3" max="5" width="12.625" style="3" customWidth="1"/>
    <col min="6" max="6" width="11.25" style="3" customWidth="1"/>
    <col min="7" max="11" width="9.625" style="4" customWidth="1"/>
    <col min="12" max="15" width="9.625" style="5" customWidth="1"/>
    <col min="16" max="16" width="76.875" style="6" customWidth="1"/>
    <col min="17" max="39" width="9" style="3" bestFit="1" customWidth="1"/>
    <col min="40" max="242" width="8.75" style="3"/>
  </cols>
  <sheetData>
    <row r="1" spans="1:242" ht="39.950000000000003" customHeight="1" x14ac:dyDescent="0.15">
      <c r="A1" s="35"/>
      <c r="B1" s="36"/>
      <c r="C1" s="36"/>
      <c r="D1" s="36"/>
      <c r="E1" s="36"/>
      <c r="F1" s="36"/>
      <c r="G1" s="36"/>
      <c r="H1" s="36"/>
      <c r="I1" s="36"/>
      <c r="J1" s="36"/>
      <c r="K1" s="36"/>
      <c r="L1" s="36"/>
      <c r="M1" s="36"/>
      <c r="N1" s="36"/>
      <c r="O1" s="36"/>
      <c r="P1" s="36"/>
    </row>
    <row r="2" spans="1:242" s="1" customFormat="1" ht="39.950000000000003" customHeight="1" x14ac:dyDescent="0.15">
      <c r="A2" s="25" t="s">
        <v>0</v>
      </c>
      <c r="B2" s="25"/>
      <c r="C2" s="25"/>
      <c r="D2" s="25"/>
      <c r="E2" s="25"/>
      <c r="F2" s="25"/>
      <c r="G2" s="25"/>
      <c r="H2" s="25"/>
      <c r="I2" s="25"/>
      <c r="J2" s="25"/>
      <c r="K2" s="25"/>
      <c r="L2" s="26"/>
      <c r="M2" s="26"/>
      <c r="N2" s="26"/>
      <c r="O2" s="26"/>
      <c r="P2" s="27"/>
    </row>
    <row r="3" spans="1:242" s="1" customFormat="1" ht="45" customHeight="1" x14ac:dyDescent="0.15">
      <c r="A3" s="7" t="s">
        <v>1</v>
      </c>
      <c r="B3" s="40" t="s">
        <v>27</v>
      </c>
      <c r="C3" s="28" t="s">
        <v>17</v>
      </c>
      <c r="D3" s="29"/>
      <c r="E3" s="29"/>
      <c r="F3" s="29"/>
      <c r="G3" s="39" t="s">
        <v>16</v>
      </c>
      <c r="H3" s="30"/>
      <c r="I3" s="30"/>
      <c r="J3" s="30"/>
      <c r="K3" s="30"/>
      <c r="L3" s="30"/>
      <c r="M3" s="30"/>
      <c r="N3" s="30"/>
      <c r="O3" s="30"/>
      <c r="P3" s="31"/>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row>
    <row r="4" spans="1:242" s="1" customFormat="1" ht="39.950000000000003" customHeight="1" x14ac:dyDescent="0.15">
      <c r="A4" s="32" t="s">
        <v>2</v>
      </c>
      <c r="B4" s="32"/>
      <c r="C4" s="32"/>
      <c r="D4" s="32"/>
      <c r="E4" s="33"/>
      <c r="F4" s="33"/>
      <c r="G4" s="33"/>
      <c r="H4" s="33"/>
      <c r="I4" s="33"/>
      <c r="J4" s="33"/>
      <c r="K4" s="33"/>
      <c r="L4" s="34"/>
      <c r="M4" s="34"/>
      <c r="N4" s="34"/>
      <c r="O4" s="34"/>
      <c r="P4" s="32"/>
    </row>
    <row r="5" spans="1:242" s="2" customFormat="1" ht="60" customHeight="1" x14ac:dyDescent="0.15">
      <c r="A5" s="8" t="s">
        <v>3</v>
      </c>
      <c r="B5" s="8" t="s">
        <v>4</v>
      </c>
      <c r="C5" s="8" t="s">
        <v>5</v>
      </c>
      <c r="D5" s="8" t="s">
        <v>6</v>
      </c>
      <c r="E5" s="8" t="s">
        <v>7</v>
      </c>
      <c r="F5" s="8" t="s">
        <v>6</v>
      </c>
      <c r="G5" s="20" t="s">
        <v>18</v>
      </c>
      <c r="H5" s="20" t="s">
        <v>19</v>
      </c>
      <c r="I5" s="20" t="s">
        <v>20</v>
      </c>
      <c r="J5" s="20" t="s">
        <v>21</v>
      </c>
      <c r="K5" s="21" t="s">
        <v>22</v>
      </c>
      <c r="L5" s="11" t="s">
        <v>8</v>
      </c>
      <c r="M5" s="12" t="s">
        <v>9</v>
      </c>
      <c r="N5" s="24" t="s">
        <v>15</v>
      </c>
      <c r="O5" s="17" t="s">
        <v>13</v>
      </c>
      <c r="P5" s="13" t="s">
        <v>10</v>
      </c>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row>
    <row r="6" spans="1:242" ht="39.950000000000003" customHeight="1" x14ac:dyDescent="0.15">
      <c r="A6" s="7">
        <v>1</v>
      </c>
      <c r="B6" s="23" t="s">
        <v>25</v>
      </c>
      <c r="C6" s="7" t="s">
        <v>11</v>
      </c>
      <c r="D6" s="9" t="s">
        <v>12</v>
      </c>
      <c r="E6" s="7" t="s">
        <v>11</v>
      </c>
      <c r="F6" s="9" t="s">
        <v>12</v>
      </c>
      <c r="G6" s="9">
        <f>8+8+8</f>
        <v>24</v>
      </c>
      <c r="H6" s="9">
        <f>3+3+3</f>
        <v>9</v>
      </c>
      <c r="I6" s="9">
        <f>30+28+26</f>
        <v>84</v>
      </c>
      <c r="J6" s="9">
        <f>2+2+2</f>
        <v>6</v>
      </c>
      <c r="K6" s="9">
        <v>0</v>
      </c>
      <c r="L6" s="15">
        <f>9.17*3</f>
        <v>27.509999999999998</v>
      </c>
      <c r="M6" s="16">
        <f>SUM(G6:L6)</f>
        <v>150.51</v>
      </c>
      <c r="N6" s="16">
        <f>M6/3</f>
        <v>50.169999999999995</v>
      </c>
      <c r="O6" s="9">
        <f>RANK(M6,$M$6:$M$8)</f>
        <v>3</v>
      </c>
      <c r="P6" s="37" t="s">
        <v>26</v>
      </c>
    </row>
    <row r="7" spans="1:242" ht="39.950000000000003" customHeight="1" x14ac:dyDescent="0.15">
      <c r="A7" s="7">
        <v>2</v>
      </c>
      <c r="B7" s="23" t="s">
        <v>23</v>
      </c>
      <c r="C7" s="19" t="s">
        <v>14</v>
      </c>
      <c r="D7" s="9" t="s">
        <v>12</v>
      </c>
      <c r="E7" s="18" t="s">
        <v>11</v>
      </c>
      <c r="F7" s="9" t="s">
        <v>12</v>
      </c>
      <c r="G7" s="22">
        <f>26+26+26</f>
        <v>78</v>
      </c>
      <c r="H7" s="9">
        <f>25+25+25</f>
        <v>75</v>
      </c>
      <c r="I7" s="9">
        <f>30+28+28</f>
        <v>86</v>
      </c>
      <c r="J7" s="9">
        <f>2+2+2</f>
        <v>6</v>
      </c>
      <c r="K7" s="9">
        <v>0</v>
      </c>
      <c r="L7" s="15">
        <f>10*3</f>
        <v>30</v>
      </c>
      <c r="M7" s="16">
        <f>SUM(G7:L7)</f>
        <v>275</v>
      </c>
      <c r="N7" s="16">
        <f>M7/3</f>
        <v>91.666666666666671</v>
      </c>
      <c r="O7" s="9">
        <f>RANK(M7,$M$6:$M$8)</f>
        <v>1</v>
      </c>
      <c r="P7" s="38"/>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row>
    <row r="8" spans="1:242" ht="39.950000000000003" customHeight="1" x14ac:dyDescent="0.15">
      <c r="A8" s="7">
        <v>3</v>
      </c>
      <c r="B8" s="23" t="s">
        <v>24</v>
      </c>
      <c r="C8" s="7" t="s">
        <v>11</v>
      </c>
      <c r="D8" s="9" t="s">
        <v>12</v>
      </c>
      <c r="E8" s="7" t="s">
        <v>11</v>
      </c>
      <c r="F8" s="9" t="s">
        <v>12</v>
      </c>
      <c r="G8" s="9">
        <f>8+8+8</f>
        <v>24</v>
      </c>
      <c r="H8" s="9">
        <f>9+9+9</f>
        <v>27</v>
      </c>
      <c r="I8" s="9">
        <f>30+28+24</f>
        <v>82</v>
      </c>
      <c r="J8" s="22">
        <f>2+2+2</f>
        <v>6</v>
      </c>
      <c r="K8" s="9">
        <v>0</v>
      </c>
      <c r="L8" s="15">
        <f>9.39*3</f>
        <v>28.17</v>
      </c>
      <c r="M8" s="16">
        <f>SUM(G8:L8)</f>
        <v>167.17000000000002</v>
      </c>
      <c r="N8" s="16">
        <f>M8/3</f>
        <v>55.723333333333336</v>
      </c>
      <c r="O8" s="9">
        <f>RANK(M8,$M$6:$M$8)</f>
        <v>2</v>
      </c>
      <c r="P8" s="3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row>
  </sheetData>
  <mergeCells count="6">
    <mergeCell ref="A1:P1"/>
    <mergeCell ref="P6:P8"/>
    <mergeCell ref="A2:P2"/>
    <mergeCell ref="C3:F3"/>
    <mergeCell ref="G3:P3"/>
    <mergeCell ref="A4:P4"/>
  </mergeCells>
  <phoneticPr fontId="6" type="noConversion"/>
  <pageMargins left="0.75" right="0.75" top="1" bottom="1" header="0.51" footer="0.51"/>
  <pageSetup paperSize="9" orientation="portrait" r:id="rId1"/>
  <headerFooter scaleWithDoc="0" alignWithMargins="0"/>
  <ignoredErrors>
    <ignoredError sqref="G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heetViews>
  <sheetFormatPr defaultColWidth="9" defaultRowHeight="14.25" x14ac:dyDescent="0.15"/>
  <sheetData/>
  <phoneticPr fontId="8" type="noConversion"/>
  <pageMargins left="0.75" right="0.75" top="1" bottom="1" header="0.51" footer="0.51"/>
  <pageSetup paperSize="9" orientation="portrait" horizontalDpi="0" verticalDpi="0"/>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heetViews>
  <sheetFormatPr defaultColWidth="9" defaultRowHeight="14.25" x14ac:dyDescent="0.15"/>
  <sheetData/>
  <phoneticPr fontId="8" type="noConversion"/>
  <pageMargins left="0.75" right="0.75" top="1" bottom="1" header="0.51" footer="0.51"/>
  <pageSetup paperSize="9" orientation="portrait"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1</cp:revision>
  <dcterms:created xsi:type="dcterms:W3CDTF">2016-01-02T10:55:55Z</dcterms:created>
  <dcterms:modified xsi:type="dcterms:W3CDTF">2021-05-13T01:58:22Z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