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<sst xmlns="http://schemas.openxmlformats.org/spreadsheetml/2006/main" count="36" uniqueCount="25">
  <si>
    <t>评审情况表</t>
  </si>
  <si>
    <t>项目名称：</t>
  </si>
  <si>
    <t>成都市温江区新经济和科技局国家农业高新技术产业示范区规划编制服务采购项目</t>
  </si>
  <si>
    <t>项目编号：510115202100002</t>
  </si>
  <si>
    <t>评审时间：2021/04/06</t>
  </si>
  <si>
    <t>评审过程</t>
  </si>
  <si>
    <t>序号</t>
  </si>
  <si>
    <t>供应商名称</t>
  </si>
  <si>
    <t>是否通过资格性审查</t>
  </si>
  <si>
    <t>未通过原因</t>
  </si>
  <si>
    <t>是否通过有效性、完整性和响应程度审查</t>
  </si>
  <si>
    <t>技术人员配备</t>
  </si>
  <si>
    <t>规划技术方案</t>
  </si>
  <si>
    <t>履约经历</t>
  </si>
  <si>
    <t>后续服务</t>
  </si>
  <si>
    <t>响应文件的规范性</t>
  </si>
  <si>
    <t>报价</t>
  </si>
  <si>
    <t>总得分</t>
  </si>
  <si>
    <t>评审结果</t>
  </si>
  <si>
    <t>博智睿恒（北京）管理咨询有限公司</t>
  </si>
  <si>
    <t>是</t>
  </si>
  <si>
    <t>/</t>
  </si>
  <si>
    <t>第一成交候选人：博智睿恒（北京）管理咨询有限公司， 报价金额：2450000.00元；
第二成交候选人: 淮安莲之爱企业管理咨询中心，       报价金额：2490000.00元；                                                    
第三成交候选人：森歧（上海）企业管理咨询中心，     报价金额：2460000.00元。</t>
  </si>
  <si>
    <t>淮安莲之爱企业管理咨询中心</t>
  </si>
  <si>
    <t>森歧（上海）企业管理咨询中心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</si>
</sst>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0">
    <font>
      <sz val="12"/>
      <name val="宋体"/>
      <family val="0"/>
    </font>
    <font>
      <sz val="11"/>
      <name val="宋体"/>
      <family val="0"/>
    </font>
    <font>
      <b/>
      <sz val="12"/>
      <name val="楷体_GB2312"/>
      <family val="0"/>
    </font>
    <font>
      <b/>
      <sz val="10"/>
      <name val="楷体_GB2312"/>
      <family val="0"/>
    </font>
    <font>
      <sz val="10"/>
      <name val="楷体_GB2312"/>
      <family val="0"/>
    </font>
    <font>
      <b/>
      <sz val="16"/>
      <name val="黑体"/>
      <family val="3"/>
    </font>
    <font>
      <sz val="12"/>
      <color indexed="8"/>
      <name val="宋体"/>
      <family val="0"/>
    </font>
    <font>
      <sz val="12"/>
      <color indexed="23"/>
      <name val="宋体"/>
      <family val="0"/>
    </font>
    <font>
      <sz val="12"/>
      <name val="楷体_GB2312"/>
      <family val="0"/>
    </font>
    <font>
      <sz val="11"/>
      <color indexed="8"/>
      <name val="宋体"/>
      <family val="0"/>
    </font>
    <font>
      <sz val="11"/>
      <color indexed="9"/>
      <name val="宋体"/>
      <family val="0"/>
    </font>
    <font>
      <sz val="11"/>
      <color indexed="17"/>
      <name val="宋体"/>
      <family val="0"/>
    </font>
    <font>
      <sz val="11"/>
      <color indexed="62"/>
      <name val="宋体"/>
      <family val="0"/>
    </font>
    <font>
      <b/>
      <sz val="18"/>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rgb="FF606266"/>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AFAFA"/>
        <bgColor indexed="64"/>
      </patternFill>
    </fill>
    <fill>
      <patternFill patternType="solid">
        <fgColor rgb="FFF5F7F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0" fontId="4" fillId="0" borderId="0" xfId="0" applyFont="1" applyFill="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5" xfId="0" applyNumberFormat="1" applyFont="1" applyBorder="1" applyAlignment="1">
      <alignment horizontal="center" vertical="center" wrapText="1"/>
    </xf>
    <xf numFmtId="0" fontId="48" fillId="0" borderId="12" xfId="0" applyFont="1" applyBorder="1" applyAlignment="1">
      <alignment horizontal="center" vertical="center" wrapText="1"/>
    </xf>
    <xf numFmtId="0" fontId="49" fillId="33" borderId="12" xfId="0" applyFont="1" applyFill="1" applyBorder="1" applyAlignment="1">
      <alignment horizontal="center" vertical="center"/>
    </xf>
    <xf numFmtId="0" fontId="0" fillId="0" borderId="12"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49" fillId="34" borderId="12" xfId="0" applyFont="1" applyFill="1" applyBorder="1" applyAlignment="1">
      <alignment horizontal="center" vertical="center"/>
    </xf>
    <xf numFmtId="0" fontId="49" fillId="35" borderId="12" xfId="0" applyFont="1" applyFill="1" applyBorder="1" applyAlignment="1">
      <alignment horizontal="center" vertical="center"/>
    </xf>
    <xf numFmtId="176" fontId="5" fillId="0" borderId="11" xfId="0" applyNumberFormat="1" applyFont="1" applyBorder="1" applyAlignment="1">
      <alignment horizontal="center" vertical="center"/>
    </xf>
    <xf numFmtId="0" fontId="5" fillId="0" borderId="11" xfId="0" applyFont="1" applyFill="1" applyBorder="1" applyAlignment="1">
      <alignment horizontal="center" vertical="center"/>
    </xf>
    <xf numFmtId="0" fontId="0" fillId="0" borderId="16" xfId="0" applyFont="1" applyBorder="1" applyAlignment="1">
      <alignment vertical="center" wrapText="1"/>
    </xf>
    <xf numFmtId="0" fontId="8" fillId="0" borderId="0" xfId="0" applyFont="1" applyAlignment="1">
      <alignment vertical="center"/>
    </xf>
    <xf numFmtId="176" fontId="0" fillId="0" borderId="12" xfId="0" applyNumberFormat="1" applyFont="1" applyBorder="1" applyAlignment="1">
      <alignment horizontal="center" vertical="center"/>
    </xf>
    <xf numFmtId="0" fontId="48" fillId="0" borderId="15" xfId="0" applyFont="1" applyBorder="1" applyAlignment="1">
      <alignment horizontal="center" vertical="center" wrapText="1"/>
    </xf>
    <xf numFmtId="176" fontId="0" fillId="0" borderId="15" xfId="0" applyNumberFormat="1" applyFont="1" applyBorder="1" applyAlignment="1">
      <alignment horizontal="center" vertical="center"/>
    </xf>
    <xf numFmtId="176" fontId="0" fillId="0" borderId="15" xfId="0" applyNumberFormat="1" applyFont="1" applyBorder="1" applyAlignment="1">
      <alignment horizontal="center" vertical="center" wrapText="1"/>
    </xf>
    <xf numFmtId="0" fontId="0" fillId="0" borderId="15" xfId="0" applyFont="1" applyFill="1" applyBorder="1" applyAlignment="1">
      <alignment horizontal="center" vertical="center" wrapText="1"/>
    </xf>
    <xf numFmtId="0" fontId="4" fillId="0" borderId="0" xfId="0" applyFont="1" applyAlignment="1">
      <alignment vertical="center" wrapText="1"/>
    </xf>
    <xf numFmtId="177" fontId="0" fillId="0" borderId="12"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0" fontId="0" fillId="0" borderId="12" xfId="0" applyNumberFormat="1" applyFont="1" applyBorder="1" applyAlignment="1">
      <alignment horizontal="left" vertical="center" wrapText="1"/>
    </xf>
    <xf numFmtId="0" fontId="0" fillId="0" borderId="12"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8"/>
  <sheetViews>
    <sheetView tabSelected="1" zoomScale="85" zoomScaleNormal="85" zoomScaleSheetLayoutView="100" workbookViewId="0" topLeftCell="A1">
      <selection activeCell="N9" sqref="N9"/>
    </sheetView>
  </sheetViews>
  <sheetFormatPr defaultColWidth="8.75390625" defaultRowHeight="39.75" customHeight="1"/>
  <cols>
    <col min="1" max="1" width="10.625" style="3" customWidth="1"/>
    <col min="2" max="2" width="41.00390625" style="3" customWidth="1"/>
    <col min="3" max="6" width="12.625" style="3" customWidth="1"/>
    <col min="7" max="11" width="9.625" style="4" customWidth="1"/>
    <col min="12" max="13" width="9.625" style="5" customWidth="1"/>
    <col min="14" max="14" width="78.875" style="6" customWidth="1"/>
    <col min="15" max="37" width="9.00390625" style="3" bestFit="1" customWidth="1"/>
    <col min="38" max="240" width="8.75390625" style="3" customWidth="1"/>
  </cols>
  <sheetData>
    <row r="1" spans="1:14" ht="39.75" customHeight="1">
      <c r="A1" s="7"/>
      <c r="B1" s="8"/>
      <c r="C1" s="8"/>
      <c r="D1" s="8"/>
      <c r="E1" s="8"/>
      <c r="F1" s="8"/>
      <c r="G1" s="8"/>
      <c r="H1" s="8"/>
      <c r="I1" s="8"/>
      <c r="J1" s="8"/>
      <c r="K1" s="8"/>
      <c r="L1" s="8"/>
      <c r="M1" s="8"/>
      <c r="N1" s="8"/>
    </row>
    <row r="2" spans="1:14" s="1" customFormat="1" ht="39.75" customHeight="1">
      <c r="A2" s="9" t="s">
        <v>0</v>
      </c>
      <c r="B2" s="9"/>
      <c r="C2" s="9"/>
      <c r="D2" s="9"/>
      <c r="E2" s="9"/>
      <c r="F2" s="9"/>
      <c r="G2" s="9"/>
      <c r="H2" s="9"/>
      <c r="I2" s="9"/>
      <c r="J2" s="9"/>
      <c r="K2" s="9"/>
      <c r="L2" s="26"/>
      <c r="M2" s="26"/>
      <c r="N2" s="27"/>
    </row>
    <row r="3" spans="1:240" s="1" customFormat="1" ht="45" customHeight="1">
      <c r="A3" s="10" t="s">
        <v>1</v>
      </c>
      <c r="B3" s="11" t="s">
        <v>2</v>
      </c>
      <c r="C3" s="12" t="s">
        <v>3</v>
      </c>
      <c r="D3" s="13"/>
      <c r="E3" s="13"/>
      <c r="F3" s="13"/>
      <c r="G3" s="14" t="s">
        <v>4</v>
      </c>
      <c r="H3" s="15"/>
      <c r="I3" s="15"/>
      <c r="J3" s="15"/>
      <c r="K3" s="15"/>
      <c r="L3" s="15"/>
      <c r="M3" s="15"/>
      <c r="N3" s="28"/>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row>
    <row r="4" spans="1:14" s="1" customFormat="1" ht="39.75" customHeight="1">
      <c r="A4" s="16" t="s">
        <v>5</v>
      </c>
      <c r="B4" s="16"/>
      <c r="C4" s="16"/>
      <c r="D4" s="16"/>
      <c r="E4" s="17"/>
      <c r="F4" s="17"/>
      <c r="G4" s="18"/>
      <c r="H4" s="18"/>
      <c r="I4" s="18"/>
      <c r="J4" s="17"/>
      <c r="K4" s="17"/>
      <c r="L4" s="30"/>
      <c r="M4" s="30"/>
      <c r="N4" s="16"/>
    </row>
    <row r="5" spans="1:240" s="2" customFormat="1" ht="60" customHeight="1">
      <c r="A5" s="19" t="s">
        <v>6</v>
      </c>
      <c r="B5" s="19" t="s">
        <v>7</v>
      </c>
      <c r="C5" s="19" t="s">
        <v>8</v>
      </c>
      <c r="D5" s="19" t="s">
        <v>9</v>
      </c>
      <c r="E5" s="19" t="s">
        <v>10</v>
      </c>
      <c r="F5" s="19" t="s">
        <v>9</v>
      </c>
      <c r="G5" s="20" t="s">
        <v>11</v>
      </c>
      <c r="H5" s="20" t="s">
        <v>12</v>
      </c>
      <c r="I5" s="20" t="s">
        <v>13</v>
      </c>
      <c r="J5" s="20" t="s">
        <v>14</v>
      </c>
      <c r="K5" s="31" t="s">
        <v>15</v>
      </c>
      <c r="L5" s="32" t="s">
        <v>16</v>
      </c>
      <c r="M5" s="33" t="s">
        <v>17</v>
      </c>
      <c r="N5" s="34" t="s">
        <v>18</v>
      </c>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row>
    <row r="6" spans="1:14" ht="39.75" customHeight="1">
      <c r="A6" s="10">
        <v>1</v>
      </c>
      <c r="B6" s="21" t="s">
        <v>19</v>
      </c>
      <c r="C6" s="10" t="s">
        <v>20</v>
      </c>
      <c r="D6" s="22" t="s">
        <v>21</v>
      </c>
      <c r="E6" s="10" t="s">
        <v>20</v>
      </c>
      <c r="F6" s="22" t="s">
        <v>21</v>
      </c>
      <c r="G6" s="23">
        <f>4+4+4</f>
        <v>12</v>
      </c>
      <c r="H6" s="23">
        <f>20+24+24</f>
        <v>68</v>
      </c>
      <c r="I6" s="23">
        <f>24+24+24</f>
        <v>72</v>
      </c>
      <c r="J6" s="23">
        <f>10+8+10</f>
        <v>28</v>
      </c>
      <c r="K6" s="23">
        <f>2+2+2</f>
        <v>6</v>
      </c>
      <c r="L6" s="36">
        <f>20*3</f>
        <v>60</v>
      </c>
      <c r="M6" s="37">
        <f>SUM(G6:L6)</f>
        <v>246</v>
      </c>
      <c r="N6" s="38" t="s">
        <v>22</v>
      </c>
    </row>
    <row r="7" spans="1:14" ht="39.75" customHeight="1">
      <c r="A7" s="10">
        <v>2</v>
      </c>
      <c r="B7" s="24" t="s">
        <v>23</v>
      </c>
      <c r="C7" s="10" t="s">
        <v>20</v>
      </c>
      <c r="D7" s="22" t="s">
        <v>21</v>
      </c>
      <c r="E7" s="10" t="s">
        <v>20</v>
      </c>
      <c r="F7" s="22" t="s">
        <v>21</v>
      </c>
      <c r="G7" s="23">
        <v>0</v>
      </c>
      <c r="H7" s="23">
        <f>24+20+20</f>
        <v>64</v>
      </c>
      <c r="I7" s="23">
        <f>8+8+8</f>
        <v>24</v>
      </c>
      <c r="J7" s="23">
        <f>10+8+10</f>
        <v>28</v>
      </c>
      <c r="K7" s="23">
        <f>2+2+2</f>
        <v>6</v>
      </c>
      <c r="L7" s="36">
        <f>17.71*3</f>
        <v>53.13</v>
      </c>
      <c r="M7" s="37">
        <f>SUM(G7:L7)</f>
        <v>175.13</v>
      </c>
      <c r="N7" s="39"/>
    </row>
    <row r="8" spans="1:14" ht="39.75" customHeight="1">
      <c r="A8" s="10">
        <v>3</v>
      </c>
      <c r="B8" s="25" t="s">
        <v>24</v>
      </c>
      <c r="C8" s="10" t="s">
        <v>20</v>
      </c>
      <c r="D8" s="22" t="s">
        <v>21</v>
      </c>
      <c r="E8" s="10" t="s">
        <v>20</v>
      </c>
      <c r="F8" s="22" t="s">
        <v>21</v>
      </c>
      <c r="G8" s="23">
        <v>0</v>
      </c>
      <c r="H8" s="23">
        <f>20+20+20</f>
        <v>60</v>
      </c>
      <c r="I8" s="23">
        <f>5+5+5</f>
        <v>15</v>
      </c>
      <c r="J8" s="23">
        <f>10+8+10</f>
        <v>28</v>
      </c>
      <c r="K8" s="23">
        <f>2+1+2</f>
        <v>5</v>
      </c>
      <c r="L8" s="36">
        <f>17.93*3</f>
        <v>53.79</v>
      </c>
      <c r="M8" s="37">
        <f>SUM(G8:L8)</f>
        <v>161.79</v>
      </c>
      <c r="N8" s="39"/>
    </row>
  </sheetData>
  <sheetProtection/>
  <mergeCells count="6">
    <mergeCell ref="A1:N1"/>
    <mergeCell ref="A2:N2"/>
    <mergeCell ref="C3:F3"/>
    <mergeCell ref="G3:N3"/>
    <mergeCell ref="A4:N4"/>
    <mergeCell ref="N6:N8"/>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LTZB</cp:lastModifiedBy>
  <dcterms:created xsi:type="dcterms:W3CDTF">2016-01-02T10:55:55Z</dcterms:created>
  <dcterms:modified xsi:type="dcterms:W3CDTF">2021-04-08T09:53:14Z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2052-11.1.0.10446</vt:lpwstr>
  </property>
  <property fmtid="{D5CDD505-2E9C-101B-9397-08002B2CF9AE}" pid="4" name="I">
    <vt:lpwstr>AD9822B2C32A4599A5C862B14DBFE7F6</vt:lpwstr>
  </property>
</Properties>
</file>