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<sst xmlns="http://schemas.openxmlformats.org/spreadsheetml/2006/main" count="43" uniqueCount="32">
  <si>
    <t>评审情况表</t>
  </si>
  <si>
    <t>项目名称：</t>
  </si>
  <si>
    <t>成都市加油站与储油库油气回收装置运行情况检测及其污染物排放监测服务采购项目</t>
  </si>
  <si>
    <t>项目编号：510101202100006</t>
  </si>
  <si>
    <t>评审时间：2021/04/19</t>
  </si>
  <si>
    <t>评审过程</t>
  </si>
  <si>
    <t>序号</t>
  </si>
  <si>
    <t>供应商名称</t>
  </si>
  <si>
    <t>是否通过资格性审查</t>
  </si>
  <si>
    <t>未通过原因</t>
  </si>
  <si>
    <t>是否通过有效性、完整性和响应程度审查</t>
  </si>
  <si>
    <t>技术服务内容</t>
  </si>
  <si>
    <t>整体方案</t>
  </si>
  <si>
    <t>人员配置</t>
  </si>
  <si>
    <t>设备配置</t>
  </si>
  <si>
    <t>服务能力</t>
  </si>
  <si>
    <t>履约能力</t>
  </si>
  <si>
    <t>扶持不发达地区和少数民族地区</t>
  </si>
  <si>
    <t>响应文件的规范性</t>
  </si>
  <si>
    <t>报价</t>
  </si>
  <si>
    <t>技术平均分</t>
  </si>
  <si>
    <t>总得分</t>
  </si>
  <si>
    <t>评审结果</t>
  </si>
  <si>
    <t>牵头单位：四川优徕博检测技术有限公司(成员：汉正检测技术有限公司)</t>
  </si>
  <si>
    <t>是</t>
  </si>
  <si>
    <t>/</t>
  </si>
  <si>
    <t>第一成交候选人：牵头单位：四川优徕博检测技术有限公司(成员：汉正检测技术有限公司)， 报价金额：646600.00元；
第二成交候选人: 四川巴斯德环境保护科技有限责任公司，                               报价金额：460000.00元；                                                    
第三成交候选人：四川省仪科检测科技有限公司，                                       报价金额：648000.00元。</t>
  </si>
  <si>
    <t>四川省仪科检测科技有限公司</t>
  </si>
  <si>
    <t>四川巴斯德环境保护科技有限责任公司</t>
  </si>
  <si>
    <t>量质源检测有限公司</t>
  </si>
  <si>
    <t>否</t>
  </si>
  <si>
    <t>未提供营业执照</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</si>
</sst>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50">
    <font>
      <sz val="12"/>
      <name val="宋体"/>
      <family val="0"/>
    </font>
    <font>
      <sz val="11"/>
      <name val="宋体"/>
      <family val="0"/>
    </font>
    <font>
      <b/>
      <sz val="12"/>
      <name val="楷体_GB2312"/>
      <family val="0"/>
    </font>
    <font>
      <b/>
      <sz val="10"/>
      <name val="楷体_GB2312"/>
      <family val="0"/>
    </font>
    <font>
      <sz val="10"/>
      <name val="楷体_GB2312"/>
      <family val="0"/>
    </font>
    <font>
      <b/>
      <sz val="16"/>
      <name val="黑体"/>
      <family val="3"/>
    </font>
    <font>
      <sz val="12"/>
      <color indexed="8"/>
      <name val="宋体"/>
      <family val="0"/>
    </font>
    <font>
      <sz val="12"/>
      <color indexed="23"/>
      <name val="宋体"/>
      <family val="0"/>
    </font>
    <font>
      <sz val="12"/>
      <name val="楷体_GB2312"/>
      <family val="0"/>
    </font>
    <font>
      <sz val="11"/>
      <color indexed="9"/>
      <name val="宋体"/>
      <family val="0"/>
    </font>
    <font>
      <sz val="11"/>
      <color indexed="62"/>
      <name val="宋体"/>
      <family val="0"/>
    </font>
    <font>
      <sz val="11"/>
      <color indexed="8"/>
      <name val="宋体"/>
      <family val="0"/>
    </font>
    <font>
      <sz val="11"/>
      <color indexed="16"/>
      <name val="宋体"/>
      <family val="0"/>
    </font>
    <font>
      <i/>
      <sz val="11"/>
      <color indexed="23"/>
      <name val="宋体"/>
      <family val="0"/>
    </font>
    <font>
      <sz val="11"/>
      <color indexed="19"/>
      <name val="宋体"/>
      <family val="0"/>
    </font>
    <font>
      <b/>
      <sz val="11"/>
      <color indexed="8"/>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9"/>
      <name val="宋体"/>
      <family val="0"/>
    </font>
    <font>
      <b/>
      <sz val="11"/>
      <color indexed="53"/>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
      <sz val="12"/>
      <color rgb="FF606266"/>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rgb="FFFAFAFA"/>
        <bgColor indexed="64"/>
      </patternFill>
    </fill>
    <fill>
      <patternFill patternType="solid">
        <fgColor rgb="FFF5F7FA"/>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176" fontId="4" fillId="0" borderId="0" xfId="0" applyNumberFormat="1" applyFont="1" applyAlignment="1">
      <alignment vertical="center"/>
    </xf>
    <xf numFmtId="0" fontId="4" fillId="0" borderId="0" xfId="0" applyFont="1" applyFill="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5" xfId="0" applyNumberFormat="1" applyFont="1" applyBorder="1" applyAlignment="1">
      <alignment horizontal="center" vertical="center" wrapText="1"/>
    </xf>
    <xf numFmtId="0" fontId="48" fillId="0" borderId="12" xfId="0" applyFont="1" applyBorder="1" applyAlignment="1">
      <alignment horizontal="center" vertical="center" wrapText="1"/>
    </xf>
    <xf numFmtId="0" fontId="49" fillId="33" borderId="12" xfId="0" applyFont="1" applyFill="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49" fillId="34" borderId="12" xfId="0" applyFont="1" applyFill="1" applyBorder="1" applyAlignment="1">
      <alignment horizontal="center" vertical="center"/>
    </xf>
    <xf numFmtId="0" fontId="49" fillId="33" borderId="12" xfId="0" applyFont="1" applyFill="1" applyBorder="1" applyAlignment="1">
      <alignment horizontal="center" vertical="center"/>
    </xf>
    <xf numFmtId="0" fontId="49" fillId="35" borderId="12" xfId="0" applyFont="1" applyFill="1" applyBorder="1" applyAlignment="1">
      <alignment horizontal="center" vertical="center"/>
    </xf>
    <xf numFmtId="0" fontId="0" fillId="0" borderId="13"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176" fontId="5" fillId="0" borderId="11" xfId="0" applyNumberFormat="1" applyFont="1" applyBorder="1" applyAlignment="1">
      <alignment horizontal="center" vertical="center"/>
    </xf>
    <xf numFmtId="176" fontId="0" fillId="0" borderId="12" xfId="0" applyNumberFormat="1" applyFont="1" applyBorder="1" applyAlignment="1">
      <alignment horizontal="center" vertical="center"/>
    </xf>
    <xf numFmtId="0" fontId="48" fillId="0" borderId="15" xfId="0" applyFont="1" applyBorder="1" applyAlignment="1">
      <alignment horizontal="center" vertical="center" wrapText="1"/>
    </xf>
    <xf numFmtId="176" fontId="0" fillId="0" borderId="15" xfId="0" applyNumberFormat="1" applyFont="1" applyBorder="1" applyAlignment="1">
      <alignment horizontal="center" vertical="center"/>
    </xf>
    <xf numFmtId="176" fontId="0" fillId="0" borderId="15" xfId="0" applyNumberFormat="1" applyFont="1" applyBorder="1" applyAlignment="1">
      <alignment horizontal="center" vertical="center" wrapText="1"/>
    </xf>
    <xf numFmtId="177" fontId="0" fillId="0" borderId="12" xfId="0" applyNumberFormat="1" applyFont="1" applyBorder="1" applyAlignment="1">
      <alignment horizontal="center" vertical="center" wrapText="1"/>
    </xf>
    <xf numFmtId="176" fontId="0" fillId="0" borderId="12" xfId="0" applyNumberFormat="1" applyFont="1" applyBorder="1" applyAlignment="1">
      <alignment horizontal="center" vertical="center" wrapText="1"/>
    </xf>
    <xf numFmtId="0" fontId="5" fillId="0" borderId="11" xfId="0" applyFont="1" applyFill="1" applyBorder="1" applyAlignment="1">
      <alignment horizontal="center" vertical="center"/>
    </xf>
    <xf numFmtId="0" fontId="0" fillId="0" borderId="16" xfId="0" applyFont="1" applyBorder="1" applyAlignment="1">
      <alignment vertical="center" wrapText="1"/>
    </xf>
    <xf numFmtId="0" fontId="8" fillId="0" borderId="0" xfId="0" applyFont="1" applyAlignment="1">
      <alignment vertical="center"/>
    </xf>
    <xf numFmtId="0" fontId="0" fillId="0" borderId="15" xfId="0" applyFont="1" applyFill="1" applyBorder="1" applyAlignment="1">
      <alignment horizontal="center" vertical="center" wrapText="1"/>
    </xf>
    <xf numFmtId="0" fontId="4" fillId="0" borderId="0" xfId="0" applyFont="1" applyAlignment="1">
      <alignment vertical="center" wrapText="1"/>
    </xf>
    <xf numFmtId="0" fontId="0" fillId="0" borderId="12" xfId="0" applyNumberFormat="1" applyFont="1" applyBorder="1" applyAlignment="1">
      <alignment horizontal="left" vertical="center" wrapText="1"/>
    </xf>
    <xf numFmtId="0" fontId="0" fillId="0" borderId="12" xfId="0" applyNumberFormat="1" applyFont="1" applyBorder="1" applyAlignment="1">
      <alignment horizontal="left" vertical="center" wrapText="1"/>
    </xf>
    <xf numFmtId="0" fontId="0" fillId="0" borderId="16"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J9"/>
  <sheetViews>
    <sheetView tabSelected="1" zoomScale="85" zoomScaleNormal="85" zoomScaleSheetLayoutView="100" workbookViewId="0" topLeftCell="A1">
      <selection activeCell="R10" sqref="R10"/>
    </sheetView>
  </sheetViews>
  <sheetFormatPr defaultColWidth="8.75390625" defaultRowHeight="39.75" customHeight="1"/>
  <cols>
    <col min="1" max="1" width="10.625" style="3" customWidth="1"/>
    <col min="2" max="2" width="40.125" style="3" customWidth="1"/>
    <col min="3" max="3" width="7.125" style="3" customWidth="1"/>
    <col min="4" max="4" width="6.125" style="3" customWidth="1"/>
    <col min="5" max="5" width="11.625" style="3" customWidth="1"/>
    <col min="6" max="6" width="6.125" style="3" customWidth="1"/>
    <col min="7" max="12" width="6.625" style="4" customWidth="1"/>
    <col min="13" max="13" width="9.625" style="4" customWidth="1"/>
    <col min="14" max="14" width="6.625" style="4" customWidth="1"/>
    <col min="15" max="17" width="6.625" style="5" customWidth="1"/>
    <col min="18" max="18" width="110.375" style="6" customWidth="1"/>
    <col min="19" max="41" width="9.00390625" style="3" bestFit="1" customWidth="1"/>
    <col min="42" max="244" width="8.75390625" style="3" customWidth="1"/>
  </cols>
  <sheetData>
    <row r="1" spans="1:18" ht="39.75" customHeight="1">
      <c r="A1" s="7"/>
      <c r="B1" s="8"/>
      <c r="C1" s="8"/>
      <c r="D1" s="8"/>
      <c r="E1" s="8"/>
      <c r="F1" s="8"/>
      <c r="G1" s="8"/>
      <c r="H1" s="8"/>
      <c r="I1" s="8"/>
      <c r="J1" s="8"/>
      <c r="K1" s="8"/>
      <c r="L1" s="8"/>
      <c r="M1" s="8"/>
      <c r="N1" s="8"/>
      <c r="O1" s="8"/>
      <c r="P1" s="8"/>
      <c r="Q1" s="8"/>
      <c r="R1" s="8"/>
    </row>
    <row r="2" spans="1:18" s="1" customFormat="1" ht="39.75" customHeight="1">
      <c r="A2" s="9" t="s">
        <v>0</v>
      </c>
      <c r="B2" s="9"/>
      <c r="C2" s="9"/>
      <c r="D2" s="9"/>
      <c r="E2" s="9"/>
      <c r="F2" s="9"/>
      <c r="G2" s="9"/>
      <c r="H2" s="9"/>
      <c r="I2" s="9"/>
      <c r="J2" s="9"/>
      <c r="K2" s="9"/>
      <c r="L2" s="9"/>
      <c r="M2" s="9"/>
      <c r="N2" s="9"/>
      <c r="O2" s="29"/>
      <c r="P2" s="29"/>
      <c r="Q2" s="29"/>
      <c r="R2" s="36"/>
    </row>
    <row r="3" spans="1:244" s="1" customFormat="1" ht="45" customHeight="1">
      <c r="A3" s="10" t="s">
        <v>1</v>
      </c>
      <c r="B3" s="11" t="s">
        <v>2</v>
      </c>
      <c r="C3" s="12" t="s">
        <v>3</v>
      </c>
      <c r="D3" s="13"/>
      <c r="E3" s="13"/>
      <c r="F3" s="13"/>
      <c r="G3" s="14" t="s">
        <v>4</v>
      </c>
      <c r="H3" s="15"/>
      <c r="I3" s="15"/>
      <c r="J3" s="15"/>
      <c r="K3" s="15"/>
      <c r="L3" s="15"/>
      <c r="M3" s="15"/>
      <c r="N3" s="15"/>
      <c r="O3" s="15"/>
      <c r="P3" s="15"/>
      <c r="Q3" s="15"/>
      <c r="R3" s="37"/>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row>
    <row r="4" spans="1:18" s="1" customFormat="1" ht="39.75" customHeight="1">
      <c r="A4" s="16" t="s">
        <v>5</v>
      </c>
      <c r="B4" s="16"/>
      <c r="C4" s="16"/>
      <c r="D4" s="16"/>
      <c r="E4" s="17"/>
      <c r="F4" s="17"/>
      <c r="G4" s="18"/>
      <c r="H4" s="18"/>
      <c r="I4" s="18"/>
      <c r="J4" s="17"/>
      <c r="K4" s="17"/>
      <c r="L4" s="17"/>
      <c r="M4" s="17"/>
      <c r="N4" s="17"/>
      <c r="O4" s="30"/>
      <c r="P4" s="30"/>
      <c r="Q4" s="30"/>
      <c r="R4" s="16"/>
    </row>
    <row r="5" spans="1:244" s="2" customFormat="1" ht="60" customHeight="1">
      <c r="A5" s="19" t="s">
        <v>6</v>
      </c>
      <c r="B5" s="19" t="s">
        <v>7</v>
      </c>
      <c r="C5" s="19" t="s">
        <v>8</v>
      </c>
      <c r="D5" s="19" t="s">
        <v>9</v>
      </c>
      <c r="E5" s="19" t="s">
        <v>10</v>
      </c>
      <c r="F5" s="19" t="s">
        <v>9</v>
      </c>
      <c r="G5" s="20" t="s">
        <v>11</v>
      </c>
      <c r="H5" s="20" t="s">
        <v>12</v>
      </c>
      <c r="I5" s="20" t="s">
        <v>13</v>
      </c>
      <c r="J5" s="20" t="s">
        <v>14</v>
      </c>
      <c r="K5" s="31" t="s">
        <v>15</v>
      </c>
      <c r="L5" s="31" t="s">
        <v>16</v>
      </c>
      <c r="M5" s="31" t="s">
        <v>17</v>
      </c>
      <c r="N5" s="31" t="s">
        <v>18</v>
      </c>
      <c r="O5" s="32" t="s">
        <v>19</v>
      </c>
      <c r="P5" s="33" t="s">
        <v>20</v>
      </c>
      <c r="Q5" s="33" t="s">
        <v>21</v>
      </c>
      <c r="R5" s="39" t="s">
        <v>22</v>
      </c>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row>
    <row r="6" spans="1:18" ht="39.75" customHeight="1">
      <c r="A6" s="10">
        <v>1</v>
      </c>
      <c r="B6" s="21" t="s">
        <v>23</v>
      </c>
      <c r="C6" s="10" t="s">
        <v>24</v>
      </c>
      <c r="D6" s="22" t="s">
        <v>25</v>
      </c>
      <c r="E6" s="10" t="s">
        <v>24</v>
      </c>
      <c r="F6" s="22" t="s">
        <v>25</v>
      </c>
      <c r="G6" s="23">
        <f>22+22+22</f>
        <v>66</v>
      </c>
      <c r="H6" s="23">
        <f>29+34+34</f>
        <v>97</v>
      </c>
      <c r="I6" s="23">
        <f>10+10+10</f>
        <v>30</v>
      </c>
      <c r="J6" s="23">
        <f>6+6+6</f>
        <v>18</v>
      </c>
      <c r="K6" s="23">
        <f>2+2+2</f>
        <v>6</v>
      </c>
      <c r="L6" s="23">
        <f>8+8+8</f>
        <v>24</v>
      </c>
      <c r="M6" s="23">
        <v>0</v>
      </c>
      <c r="N6" s="23">
        <f>2+2+2</f>
        <v>6</v>
      </c>
      <c r="O6" s="34">
        <v>7.11</v>
      </c>
      <c r="P6" s="35">
        <f>SUM(F6:N6)/3</f>
        <v>82.33333333333333</v>
      </c>
      <c r="Q6" s="35">
        <f>SUM(O6+P6)</f>
        <v>89.44333333333333</v>
      </c>
      <c r="R6" s="41" t="s">
        <v>26</v>
      </c>
    </row>
    <row r="7" spans="1:18" ht="39.75" customHeight="1">
      <c r="A7" s="10">
        <v>2</v>
      </c>
      <c r="B7" s="24" t="s">
        <v>27</v>
      </c>
      <c r="C7" s="10" t="s">
        <v>24</v>
      </c>
      <c r="D7" s="22" t="s">
        <v>25</v>
      </c>
      <c r="E7" s="10" t="s">
        <v>24</v>
      </c>
      <c r="F7" s="22" t="s">
        <v>25</v>
      </c>
      <c r="G7" s="23">
        <f>22+22+22</f>
        <v>66</v>
      </c>
      <c r="H7" s="23">
        <f>12+10+12</f>
        <v>34</v>
      </c>
      <c r="I7" s="23">
        <f>1+1+1</f>
        <v>3</v>
      </c>
      <c r="J7" s="23">
        <v>0</v>
      </c>
      <c r="K7" s="23">
        <f>2+2+2</f>
        <v>6</v>
      </c>
      <c r="L7" s="23">
        <f>3+3+3</f>
        <v>9</v>
      </c>
      <c r="M7" s="23">
        <v>0</v>
      </c>
      <c r="N7" s="23">
        <f>2+2+2</f>
        <v>6</v>
      </c>
      <c r="O7" s="34">
        <v>7.1</v>
      </c>
      <c r="P7" s="35">
        <f>SUM(F7:N7)/3</f>
        <v>41.333333333333336</v>
      </c>
      <c r="Q7" s="35">
        <f>SUM(O7+P7)</f>
        <v>48.43333333333334</v>
      </c>
      <c r="R7" s="42"/>
    </row>
    <row r="8" spans="1:18" ht="39.75" customHeight="1">
      <c r="A8" s="10">
        <v>3</v>
      </c>
      <c r="B8" s="25" t="s">
        <v>28</v>
      </c>
      <c r="C8" s="10" t="s">
        <v>24</v>
      </c>
      <c r="D8" s="22" t="s">
        <v>25</v>
      </c>
      <c r="E8" s="10" t="s">
        <v>24</v>
      </c>
      <c r="F8" s="22" t="s">
        <v>25</v>
      </c>
      <c r="G8" s="23">
        <f>22+22+22</f>
        <v>66</v>
      </c>
      <c r="H8" s="23">
        <f>24+30+30</f>
        <v>84</v>
      </c>
      <c r="I8" s="23">
        <f>10+10+10</f>
        <v>30</v>
      </c>
      <c r="J8" s="23">
        <f>6+6+6</f>
        <v>18</v>
      </c>
      <c r="K8" s="23">
        <f>2+2+2</f>
        <v>6</v>
      </c>
      <c r="L8" s="23">
        <f>8+8+8</f>
        <v>24</v>
      </c>
      <c r="M8" s="23">
        <v>0</v>
      </c>
      <c r="N8" s="23">
        <f>2+2+2</f>
        <v>6</v>
      </c>
      <c r="O8" s="34">
        <v>10</v>
      </c>
      <c r="P8" s="35">
        <f>SUM(F8:N8)/3</f>
        <v>78</v>
      </c>
      <c r="Q8" s="35">
        <f>SUM(O8+P8)</f>
        <v>88</v>
      </c>
      <c r="R8" s="42"/>
    </row>
    <row r="9" spans="1:18" ht="39.75" customHeight="1">
      <c r="A9" s="10">
        <v>4</v>
      </c>
      <c r="B9" s="26" t="s">
        <v>29</v>
      </c>
      <c r="C9" s="10" t="s">
        <v>30</v>
      </c>
      <c r="D9" s="27" t="s">
        <v>31</v>
      </c>
      <c r="E9" s="28"/>
      <c r="F9" s="28"/>
      <c r="G9" s="28"/>
      <c r="H9" s="28"/>
      <c r="I9" s="28"/>
      <c r="J9" s="28"/>
      <c r="K9" s="28"/>
      <c r="L9" s="28"/>
      <c r="M9" s="28"/>
      <c r="N9" s="28"/>
      <c r="O9" s="28"/>
      <c r="P9" s="28"/>
      <c r="Q9" s="43"/>
      <c r="R9" s="42"/>
    </row>
  </sheetData>
  <sheetProtection/>
  <mergeCells count="7">
    <mergeCell ref="A1:R1"/>
    <mergeCell ref="A2:R2"/>
    <mergeCell ref="C3:F3"/>
    <mergeCell ref="G3:R3"/>
    <mergeCell ref="A4:R4"/>
    <mergeCell ref="D9:Q9"/>
    <mergeCell ref="R6:R9"/>
  </mergeCells>
  <printOptions/>
  <pageMargins left="0.75" right="0.75" top="1" bottom="1" header="0.51" footer="0.51"/>
  <pageSetup horizontalDpi="600" verticalDpi="600" orientation="portrait" paperSize="9"/>
  <ignoredErrors>
    <ignoredError sqref="L7 I7" formula="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LTZB</cp:lastModifiedBy>
  <dcterms:created xsi:type="dcterms:W3CDTF">2016-01-02T10:55:55Z</dcterms:created>
  <dcterms:modified xsi:type="dcterms:W3CDTF">2021-04-21T07:20:54Z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D2B6DDC409C346DE94E44D1CA7EC0C31</vt:lpwstr>
  </property>
</Properties>
</file>