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<sst xmlns="http://schemas.openxmlformats.org/spreadsheetml/2006/main" count="68" uniqueCount="42">
  <si>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评标情况表</t>
  </si>
  <si>
    <t>项目名称：</t>
  </si>
  <si>
    <t>成都市经济和信息化局2021年度成都市智能制造免费诊断服务采购项目（第三次）</t>
  </si>
  <si>
    <t>项目编号：510101202101326</t>
  </si>
  <si>
    <t>评标时间：2022/01/11</t>
  </si>
  <si>
    <t>评标过程</t>
  </si>
  <si>
    <t>序号</t>
  </si>
  <si>
    <t>投标人名称</t>
  </si>
  <si>
    <t>是否通过资格性审查</t>
  </si>
  <si>
    <t>未通过原因</t>
  </si>
  <si>
    <t>是否通过符合性审查</t>
  </si>
  <si>
    <t>项目理解</t>
  </si>
  <si>
    <t>服务方案</t>
  </si>
  <si>
    <t>企业评估诊断报告框架</t>
  </si>
  <si>
    <t>行业发展报告框架</t>
  </si>
  <si>
    <t>后续服务方案</t>
  </si>
  <si>
    <t>保密与档案管理方案</t>
  </si>
  <si>
    <t>企业实力</t>
  </si>
  <si>
    <t>服务业绩</t>
  </si>
  <si>
    <t>服务团队</t>
  </si>
  <si>
    <t>创新能力</t>
  </si>
  <si>
    <t>技术评审平均分</t>
  </si>
  <si>
    <t>商务部分评审平均分</t>
  </si>
  <si>
    <t>报价</t>
  </si>
  <si>
    <t>总分</t>
  </si>
  <si>
    <t>排序</t>
  </si>
  <si>
    <t>报价金额（元/家）</t>
  </si>
  <si>
    <t>评标结果</t>
  </si>
  <si>
    <t>成渝（成都）信息通信研究院有限公司</t>
  </si>
  <si>
    <t>是</t>
  </si>
  <si>
    <t>/</t>
  </si>
  <si>
    <t>第一中标候选人：工业云制造（四川）创新中心有限公司， 投标金额：49000.00元/家；
第二中标候选人: 成渝（成都）信息通信研究院有限公司， 投标金额：44500.00元/家；                                                    
第三中标候选人：成都三是汇科技有限公司，            投标金额：49500.00元/家。</t>
  </si>
  <si>
    <t>四川金理念科技有限公司</t>
  </si>
  <si>
    <t>成都三是汇科技有限公司</t>
  </si>
  <si>
    <t>成都准度科技有限公司</t>
  </si>
  <si>
    <t>工业云制造（四川）创新中心有限公司</t>
  </si>
  <si>
    <t>成都慕林创新科技有限公司</t>
  </si>
  <si>
    <t>成都协能共创科技有限公司</t>
  </si>
  <si>
    <t>否</t>
  </si>
  <si>
    <t>未按照采购文件要求提供实质性响应承诺函</t>
  </si>
  <si>
    <t xml:space="preserve">青岛兮易信息技术有限公司 </t>
  </si>
  <si>
    <t>中小企业声明函所属行业填写错误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</si>
</sst>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 wrapText="1"/>
    </xf>
    <xf numFmtId="177" fontId="48" fillId="0" borderId="12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8" fillId="0" borderId="18" xfId="0" applyNumberFormat="1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3"/>
  <sheetViews>
    <sheetView tabSelected="1" zoomScale="69" zoomScaleNormal="69" zoomScaleSheetLayoutView="100" workbookViewId="0" topLeftCell="A1">
      <selection activeCell="G9" sqref="G9"/>
    </sheetView>
  </sheetViews>
  <sheetFormatPr defaultColWidth="8.75390625" defaultRowHeight="39.75" customHeight="1"/>
  <cols>
    <col min="1" max="1" width="10.00390625" style="3" customWidth="1"/>
    <col min="2" max="2" width="37.50390625" style="3" customWidth="1"/>
    <col min="3" max="6" width="7.625" style="3" customWidth="1"/>
    <col min="7" max="8" width="7.625" style="4" customWidth="1"/>
    <col min="9" max="9" width="9.125" style="4" customWidth="1"/>
    <col min="10" max="10" width="9.875" style="4" customWidth="1"/>
    <col min="11" max="11" width="9.375" style="4" customWidth="1"/>
    <col min="12" max="21" width="9.875" style="4" customWidth="1"/>
    <col min="22" max="22" width="9.625" style="4" customWidth="1"/>
    <col min="23" max="24" width="9.625" style="5" customWidth="1"/>
    <col min="25" max="25" width="9.625" style="6" customWidth="1"/>
    <col min="26" max="26" width="15.75390625" style="6" customWidth="1"/>
    <col min="27" max="27" width="83.125" style="7" customWidth="1"/>
    <col min="28" max="50" width="9.00390625" style="3" bestFit="1" customWidth="1"/>
    <col min="51" max="253" width="8.75390625" style="3" customWidth="1"/>
  </cols>
  <sheetData>
    <row r="1" spans="1:27" ht="39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" customFormat="1" ht="39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30"/>
      <c r="X2" s="30"/>
      <c r="Y2" s="30"/>
      <c r="Z2" s="30"/>
      <c r="AA2" s="34"/>
    </row>
    <row r="3" spans="1:253" s="1" customFormat="1" ht="45" customHeight="1">
      <c r="A3" s="11" t="s">
        <v>1</v>
      </c>
      <c r="B3" s="12" t="s">
        <v>2</v>
      </c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8" t="s">
        <v>4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7" s="1" customFormat="1" ht="39.75" customHeight="1">
      <c r="A4" s="14" t="s">
        <v>5</v>
      </c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31"/>
      <c r="X4" s="31"/>
      <c r="Y4" s="31"/>
      <c r="Z4" s="31"/>
      <c r="AA4" s="14"/>
    </row>
    <row r="5" spans="1:253" s="2" customFormat="1" ht="54" customHeight="1">
      <c r="A5" s="17" t="s">
        <v>6</v>
      </c>
      <c r="B5" s="18" t="s">
        <v>7</v>
      </c>
      <c r="C5" s="19" t="s">
        <v>8</v>
      </c>
      <c r="D5" s="19" t="s">
        <v>9</v>
      </c>
      <c r="E5" s="19" t="s">
        <v>10</v>
      </c>
      <c r="F5" s="19" t="s">
        <v>9</v>
      </c>
      <c r="G5" s="20" t="s">
        <v>11</v>
      </c>
      <c r="H5" s="20" t="s">
        <v>12</v>
      </c>
      <c r="I5" s="20" t="s">
        <v>13</v>
      </c>
      <c r="J5" s="28" t="s">
        <v>14</v>
      </c>
      <c r="K5" s="28" t="s">
        <v>15</v>
      </c>
      <c r="L5" s="28" t="s">
        <v>16</v>
      </c>
      <c r="M5" s="12" t="s">
        <v>17</v>
      </c>
      <c r="N5" s="13"/>
      <c r="O5" s="29"/>
      <c r="P5" s="13" t="s">
        <v>18</v>
      </c>
      <c r="Q5" s="29"/>
      <c r="R5" s="13" t="s">
        <v>19</v>
      </c>
      <c r="S5" s="29"/>
      <c r="T5" s="28" t="s">
        <v>20</v>
      </c>
      <c r="U5" s="28" t="s">
        <v>21</v>
      </c>
      <c r="V5" s="28" t="s">
        <v>22</v>
      </c>
      <c r="W5" s="32" t="s">
        <v>23</v>
      </c>
      <c r="X5" s="33" t="s">
        <v>24</v>
      </c>
      <c r="Y5" s="36" t="s">
        <v>25</v>
      </c>
      <c r="Z5" s="36" t="s">
        <v>26</v>
      </c>
      <c r="AA5" s="37" t="s">
        <v>27</v>
      </c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7" ht="39.75" customHeight="1">
      <c r="A6" s="21">
        <v>1</v>
      </c>
      <c r="B6" s="22" t="s">
        <v>28</v>
      </c>
      <c r="C6" s="23" t="s">
        <v>29</v>
      </c>
      <c r="D6" s="24" t="s">
        <v>30</v>
      </c>
      <c r="E6" s="14" t="s">
        <v>29</v>
      </c>
      <c r="F6" s="24" t="s">
        <v>30</v>
      </c>
      <c r="G6" s="25">
        <f>7+7+8+7</f>
        <v>29</v>
      </c>
      <c r="H6" s="25">
        <f>9+10+9+9</f>
        <v>37</v>
      </c>
      <c r="I6" s="25">
        <f>5+6+5+6</f>
        <v>22</v>
      </c>
      <c r="J6" s="25">
        <f>5+6+5+5</f>
        <v>21</v>
      </c>
      <c r="K6" s="25">
        <f>5+5+6+5</f>
        <v>21</v>
      </c>
      <c r="L6" s="25">
        <f>4*4</f>
        <v>16</v>
      </c>
      <c r="M6" s="25">
        <v>20</v>
      </c>
      <c r="N6" s="25">
        <v>15</v>
      </c>
      <c r="O6" s="25">
        <v>30</v>
      </c>
      <c r="P6" s="25">
        <v>45</v>
      </c>
      <c r="Q6" s="25">
        <f>15*5</f>
        <v>75</v>
      </c>
      <c r="R6" s="25">
        <v>25</v>
      </c>
      <c r="S6" s="25">
        <v>30</v>
      </c>
      <c r="T6" s="25">
        <v>0</v>
      </c>
      <c r="U6" s="25">
        <f aca="true" t="shared" si="0" ref="U6:U11">(G6+H6+I6+J6+K6+L6)/4</f>
        <v>36.5</v>
      </c>
      <c r="V6" s="25">
        <f aca="true" t="shared" si="1" ref="V6:V11">(M6+N6+O6+P6+Q6+R6+S6+T6)/5</f>
        <v>48</v>
      </c>
      <c r="W6" s="25">
        <v>10</v>
      </c>
      <c r="X6" s="25">
        <f aca="true" t="shared" si="2" ref="X6:X11">U6+V6+W6</f>
        <v>94.5</v>
      </c>
      <c r="Y6" s="39">
        <f aca="true" t="shared" si="3" ref="Y6:Y11">RANK(X6,$X$6:$X$11)</f>
        <v>2</v>
      </c>
      <c r="Z6" s="40">
        <v>44500</v>
      </c>
      <c r="AA6" s="19" t="s">
        <v>31</v>
      </c>
    </row>
    <row r="7" spans="1:253" ht="39.75" customHeight="1">
      <c r="A7" s="21">
        <v>2</v>
      </c>
      <c r="B7" s="22" t="s">
        <v>32</v>
      </c>
      <c r="C7" s="23" t="s">
        <v>29</v>
      </c>
      <c r="D7" s="24" t="s">
        <v>30</v>
      </c>
      <c r="E7" s="14" t="s">
        <v>29</v>
      </c>
      <c r="F7" s="24" t="s">
        <v>30</v>
      </c>
      <c r="G7" s="25">
        <f>7+8+8+7</f>
        <v>30</v>
      </c>
      <c r="H7" s="25">
        <f>9+9+10+9</f>
        <v>37</v>
      </c>
      <c r="I7" s="25">
        <f>5+5+6+5</f>
        <v>21</v>
      </c>
      <c r="J7" s="25">
        <f>5+5+6+5</f>
        <v>21</v>
      </c>
      <c r="K7" s="25">
        <f>5*4</f>
        <v>20</v>
      </c>
      <c r="L7" s="25">
        <f>4+4+3+3</f>
        <v>14</v>
      </c>
      <c r="M7" s="25">
        <v>0</v>
      </c>
      <c r="N7" s="25">
        <v>0</v>
      </c>
      <c r="O7" s="25">
        <v>0</v>
      </c>
      <c r="P7" s="25">
        <v>0</v>
      </c>
      <c r="Q7" s="25">
        <v>10</v>
      </c>
      <c r="R7" s="25">
        <v>0</v>
      </c>
      <c r="S7" s="25">
        <v>10</v>
      </c>
      <c r="T7" s="25">
        <v>0</v>
      </c>
      <c r="U7" s="25">
        <f t="shared" si="0"/>
        <v>35.75</v>
      </c>
      <c r="V7" s="25">
        <f t="shared" si="1"/>
        <v>4</v>
      </c>
      <c r="W7" s="25">
        <f>Z6/Z7*10</f>
        <v>8.98989898989899</v>
      </c>
      <c r="X7" s="25">
        <f t="shared" si="2"/>
        <v>48.73989898989899</v>
      </c>
      <c r="Y7" s="39">
        <f t="shared" si="3"/>
        <v>4</v>
      </c>
      <c r="Z7" s="40">
        <v>49500</v>
      </c>
      <c r="AA7" s="19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9.75" customHeight="1">
      <c r="A8" s="21">
        <v>3</v>
      </c>
      <c r="B8" s="22" t="s">
        <v>33</v>
      </c>
      <c r="C8" s="23" t="s">
        <v>29</v>
      </c>
      <c r="D8" s="24" t="s">
        <v>30</v>
      </c>
      <c r="E8" s="14" t="s">
        <v>29</v>
      </c>
      <c r="F8" s="24" t="s">
        <v>30</v>
      </c>
      <c r="G8" s="25">
        <f>7+8+7+7</f>
        <v>29</v>
      </c>
      <c r="H8" s="25">
        <f>9+10+10+9</f>
        <v>38</v>
      </c>
      <c r="I8" s="25">
        <f>4+3+5+5</f>
        <v>17</v>
      </c>
      <c r="J8" s="25">
        <f>4+6+5+5</f>
        <v>20</v>
      </c>
      <c r="K8" s="25">
        <f>5+6+3+5</f>
        <v>19</v>
      </c>
      <c r="L8" s="25">
        <f>4+4+4+3</f>
        <v>15</v>
      </c>
      <c r="M8" s="25">
        <v>0</v>
      </c>
      <c r="N8" s="25">
        <v>10</v>
      </c>
      <c r="O8" s="25">
        <v>0</v>
      </c>
      <c r="P8" s="25">
        <v>0</v>
      </c>
      <c r="Q8" s="25">
        <v>20</v>
      </c>
      <c r="R8" s="25">
        <v>0</v>
      </c>
      <c r="S8" s="25">
        <v>10</v>
      </c>
      <c r="T8" s="25">
        <v>0</v>
      </c>
      <c r="U8" s="25">
        <f t="shared" si="0"/>
        <v>34.5</v>
      </c>
      <c r="V8" s="25">
        <f t="shared" si="1"/>
        <v>8</v>
      </c>
      <c r="W8" s="25">
        <f>Z6/Z8*10</f>
        <v>8.98989898989899</v>
      </c>
      <c r="X8" s="25">
        <f t="shared" si="2"/>
        <v>51.48989898989899</v>
      </c>
      <c r="Y8" s="39">
        <f t="shared" si="3"/>
        <v>3</v>
      </c>
      <c r="Z8" s="40">
        <v>49500</v>
      </c>
      <c r="AA8" s="19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39.75" customHeight="1">
      <c r="A9" s="21">
        <v>4</v>
      </c>
      <c r="B9" s="22" t="s">
        <v>34</v>
      </c>
      <c r="C9" s="23" t="s">
        <v>29</v>
      </c>
      <c r="D9" s="24" t="s">
        <v>30</v>
      </c>
      <c r="E9" s="14" t="s">
        <v>29</v>
      </c>
      <c r="F9" s="24" t="s">
        <v>30</v>
      </c>
      <c r="G9" s="25">
        <f>7+8+7+7</f>
        <v>29</v>
      </c>
      <c r="H9" s="25">
        <f>9+10+10+9</f>
        <v>38</v>
      </c>
      <c r="I9" s="25">
        <f>4+5+5+5</f>
        <v>19</v>
      </c>
      <c r="J9" s="25">
        <f>4+6+5+5</f>
        <v>20</v>
      </c>
      <c r="K9" s="25">
        <f>5+5+6+5</f>
        <v>21</v>
      </c>
      <c r="L9" s="25">
        <f>4+4+3+3</f>
        <v>14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10</v>
      </c>
      <c r="T9" s="25">
        <v>0</v>
      </c>
      <c r="U9" s="25">
        <f t="shared" si="0"/>
        <v>35.25</v>
      </c>
      <c r="V9" s="25">
        <f t="shared" si="1"/>
        <v>2</v>
      </c>
      <c r="W9" s="25">
        <v>8.94</v>
      </c>
      <c r="X9" s="25">
        <f t="shared" si="2"/>
        <v>46.19</v>
      </c>
      <c r="Y9" s="39">
        <f t="shared" si="3"/>
        <v>6</v>
      </c>
      <c r="Z9" s="40">
        <v>49800</v>
      </c>
      <c r="AA9" s="1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7" ht="39.75" customHeight="1">
      <c r="A10" s="21">
        <v>5</v>
      </c>
      <c r="B10" s="22" t="s">
        <v>35</v>
      </c>
      <c r="C10" s="23" t="s">
        <v>29</v>
      </c>
      <c r="D10" s="24" t="s">
        <v>30</v>
      </c>
      <c r="E10" s="14" t="s">
        <v>29</v>
      </c>
      <c r="F10" s="24" t="s">
        <v>30</v>
      </c>
      <c r="G10" s="25">
        <f>7+8+8+8</f>
        <v>31</v>
      </c>
      <c r="H10" s="25">
        <f>10*4</f>
        <v>40</v>
      </c>
      <c r="I10" s="25">
        <f>6*4</f>
        <v>24</v>
      </c>
      <c r="J10" s="25">
        <f>5+5+6+6</f>
        <v>22</v>
      </c>
      <c r="K10" s="25">
        <f>5+6+6+5</f>
        <v>22</v>
      </c>
      <c r="L10" s="25">
        <f>4*4</f>
        <v>16</v>
      </c>
      <c r="M10" s="25">
        <v>20</v>
      </c>
      <c r="N10" s="25">
        <v>15</v>
      </c>
      <c r="O10" s="25">
        <v>30</v>
      </c>
      <c r="P10" s="25">
        <v>45</v>
      </c>
      <c r="Q10" s="25">
        <v>75</v>
      </c>
      <c r="R10" s="25">
        <v>20</v>
      </c>
      <c r="S10" s="25">
        <v>30</v>
      </c>
      <c r="T10" s="25">
        <v>5</v>
      </c>
      <c r="U10" s="25">
        <f t="shared" si="0"/>
        <v>38.75</v>
      </c>
      <c r="V10" s="25">
        <f t="shared" si="1"/>
        <v>48</v>
      </c>
      <c r="W10" s="25">
        <v>9.08</v>
      </c>
      <c r="X10" s="25">
        <f t="shared" si="2"/>
        <v>95.83</v>
      </c>
      <c r="Y10" s="39">
        <f t="shared" si="3"/>
        <v>1</v>
      </c>
      <c r="Z10" s="40">
        <v>49000</v>
      </c>
      <c r="AA10" s="19"/>
    </row>
    <row r="11" spans="1:27" ht="39.75" customHeight="1">
      <c r="A11" s="21">
        <v>6</v>
      </c>
      <c r="B11" s="22" t="s">
        <v>36</v>
      </c>
      <c r="C11" s="23" t="s">
        <v>29</v>
      </c>
      <c r="D11" s="24" t="s">
        <v>30</v>
      </c>
      <c r="E11" s="14" t="s">
        <v>29</v>
      </c>
      <c r="F11" s="24" t="s">
        <v>30</v>
      </c>
      <c r="G11" s="25">
        <f>7+8+8+7</f>
        <v>30</v>
      </c>
      <c r="H11" s="25">
        <f>9+10+9+9</f>
        <v>37</v>
      </c>
      <c r="I11" s="25">
        <f>5+6+6+5</f>
        <v>22</v>
      </c>
      <c r="J11" s="25">
        <f>4+6+5+5</f>
        <v>20</v>
      </c>
      <c r="K11" s="25">
        <f>5+4+5+4</f>
        <v>18</v>
      </c>
      <c r="L11" s="25">
        <f>4+4+4+3</f>
        <v>15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10</v>
      </c>
      <c r="T11" s="25">
        <v>0</v>
      </c>
      <c r="U11" s="25">
        <f t="shared" si="0"/>
        <v>35.5</v>
      </c>
      <c r="V11" s="25">
        <f t="shared" si="1"/>
        <v>2</v>
      </c>
      <c r="W11" s="25">
        <v>9.18</v>
      </c>
      <c r="X11" s="25">
        <f t="shared" si="2"/>
        <v>46.68</v>
      </c>
      <c r="Y11" s="39">
        <f t="shared" si="3"/>
        <v>5</v>
      </c>
      <c r="Z11" s="40">
        <v>48500</v>
      </c>
      <c r="AA11" s="19"/>
    </row>
    <row r="12" spans="1:27" ht="39.75" customHeight="1">
      <c r="A12" s="21">
        <v>7</v>
      </c>
      <c r="B12" s="22" t="s">
        <v>37</v>
      </c>
      <c r="C12" s="23" t="s">
        <v>29</v>
      </c>
      <c r="D12" s="24" t="s">
        <v>30</v>
      </c>
      <c r="E12" s="14" t="s">
        <v>38</v>
      </c>
      <c r="F12" s="26" t="s">
        <v>39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41"/>
      <c r="AA12" s="19"/>
    </row>
    <row r="13" spans="1:27" ht="39.75" customHeight="1">
      <c r="A13" s="21">
        <v>8</v>
      </c>
      <c r="B13" s="22" t="s">
        <v>40</v>
      </c>
      <c r="C13" s="23" t="s">
        <v>38</v>
      </c>
      <c r="D13" s="26" t="s">
        <v>41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41"/>
      <c r="AA13" s="19"/>
    </row>
  </sheetData>
  <sheetProtection/>
  <mergeCells count="10">
    <mergeCell ref="A1:AA1"/>
    <mergeCell ref="A2:AA2"/>
    <mergeCell ref="C3:Z3"/>
    <mergeCell ref="A4:AA4"/>
    <mergeCell ref="M5:O5"/>
    <mergeCell ref="P5:Q5"/>
    <mergeCell ref="R5:S5"/>
    <mergeCell ref="F12:Z12"/>
    <mergeCell ref="D13:Z13"/>
    <mergeCell ref="AA6:AA1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小宇</cp:lastModifiedBy>
  <dcterms:created xsi:type="dcterms:W3CDTF">2016-01-02T10:55:55Z</dcterms:created>
  <dcterms:modified xsi:type="dcterms:W3CDTF">2022-01-12T06:43:38Z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0A4EF346A7FF46A5AA74825444EAA64C</vt:lpwstr>
  </property>
</Properties>
</file>