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.." sheetId="5" r:id="rId1"/>
  </sheets>
  <definedNames>
    <definedName name="_xlnm.Print_Area" localSheetId="0">..!$A$1:$Z$8</definedName>
  </definedNames>
  <calcPr calcId="144525"/>
</workbook>
</file>

<file path=xl/sharedStrings.xml><?xml version="1.0" encoding="utf-8"?>
<sst xmlns="http://schemas.openxmlformats.org/spreadsheetml/2006/main" count="47" uniqueCount="27">
  <si>
    <t>评审情况表</t>
  </si>
  <si>
    <t xml:space="preserve">项目名称：成都市公安局特警支队摩托车骑行服采购项目
</t>
  </si>
  <si>
    <t>项目编号：510101202101761</t>
  </si>
  <si>
    <t>评审时间：2021年12月2日</t>
  </si>
  <si>
    <t>序号</t>
  </si>
  <si>
    <t>供应商名称</t>
  </si>
  <si>
    <t>是否通过资格性审查</t>
  </si>
  <si>
    <t>是否通过符合性审查</t>
  </si>
  <si>
    <t>未通过原
因</t>
  </si>
  <si>
    <t>价格          （30分）</t>
  </si>
  <si>
    <t>企业实力评价(10分)</t>
  </si>
  <si>
    <t>产品保险承诺(3分)</t>
  </si>
  <si>
    <t>履约能力          (8分)</t>
  </si>
  <si>
    <t>技术参数符合性（26分）</t>
  </si>
  <si>
    <t>售后服务承诺评价（6分）</t>
  </si>
  <si>
    <t>样品审查         （16分）</t>
  </si>
  <si>
    <t>节能、环境标志产品 (1分)</t>
  </si>
  <si>
    <t>平均分汇总</t>
  </si>
  <si>
    <t>评审结果：
第一名：成都鸿安泰达科技发展有限公司
投标报价：81.9万元
第二名：成都神甲防护科技有限公司
投标报价：83.2万元
第三名：成都华楷科技有限公司
投标报价：78.96万元</t>
  </si>
  <si>
    <t>5人汇总分</t>
  </si>
  <si>
    <t>平均分</t>
  </si>
  <si>
    <t>4人汇总分</t>
  </si>
  <si>
    <t>成都鸿安泰达科技发展有限公司</t>
  </si>
  <si>
    <t>是</t>
  </si>
  <si>
    <t>/</t>
  </si>
  <si>
    <t>成都神甲防护科技有限公司</t>
  </si>
  <si>
    <t>成都华楷科技有限公司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</si>
</sst>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7" fillId="0" borderId="0">
      <alignment vertical="center"/>
    </xf>
    <xf numFmtId="0" fontId="9" fillId="6" borderId="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1" xfId="37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abSelected="1" view="pageBreakPreview" zoomScaleNormal="100" workbookViewId="0">
      <selection activeCell="AC7" sqref="AC7"/>
    </sheetView>
  </sheetViews>
  <sheetFormatPr defaultColWidth="9" defaultRowHeight="13.5"/>
  <cols>
    <col min="1" max="1" width="4.875" customWidth="1"/>
    <col min="2" max="2" width="12.875" customWidth="1"/>
    <col min="3" max="5" width="5.625" customWidth="1"/>
    <col min="6" max="13" width="6" customWidth="1"/>
    <col min="14" max="15" width="5.875" customWidth="1"/>
    <col min="16" max="21" width="6" customWidth="1"/>
    <col min="22" max="22" width="7.875" customWidth="1"/>
    <col min="23" max="26" width="6.875" customWidth="1"/>
    <col min="27" max="35" width="11.875" customWidth="1"/>
  </cols>
  <sheetData>
    <row r="1" s="1" customFormat="1" ht="27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2" customFormat="1" ht="18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8"/>
      <c r="X2" s="8"/>
      <c r="Y2" s="8"/>
      <c r="Z2" s="8"/>
    </row>
    <row r="3" s="2" customFormat="1" ht="25" customHeight="1" spans="1:24">
      <c r="A3" s="6" t="s">
        <v>2</v>
      </c>
      <c r="B3" s="7"/>
      <c r="C3" s="7"/>
      <c r="D3" s="7"/>
      <c r="E3" s="8"/>
      <c r="F3" s="8"/>
      <c r="G3" s="8"/>
      <c r="H3" s="8"/>
      <c r="I3" s="8"/>
      <c r="J3" s="8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="3" customFormat="1" ht="57" customHeight="1" spans="1:26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2"/>
      <c r="H4" s="13" t="s">
        <v>10</v>
      </c>
      <c r="I4" s="13"/>
      <c r="J4" s="13" t="s">
        <v>11</v>
      </c>
      <c r="K4" s="13"/>
      <c r="L4" s="13" t="s">
        <v>12</v>
      </c>
      <c r="M4" s="13"/>
      <c r="N4" s="17" t="s">
        <v>13</v>
      </c>
      <c r="O4" s="17"/>
      <c r="P4" s="17" t="s">
        <v>14</v>
      </c>
      <c r="Q4" s="17"/>
      <c r="R4" s="13" t="s">
        <v>15</v>
      </c>
      <c r="S4" s="13"/>
      <c r="T4" s="13" t="s">
        <v>16</v>
      </c>
      <c r="U4" s="13"/>
      <c r="V4" s="18" t="s">
        <v>17</v>
      </c>
      <c r="W4" s="9" t="s">
        <v>18</v>
      </c>
      <c r="X4" s="9"/>
      <c r="Y4" s="9"/>
      <c r="Z4" s="9"/>
    </row>
    <row r="5" s="3" customFormat="1" ht="63" customHeight="1" spans="1:26">
      <c r="A5" s="9"/>
      <c r="B5" s="9"/>
      <c r="C5" s="10"/>
      <c r="D5" s="10"/>
      <c r="E5" s="10"/>
      <c r="F5" s="11" t="s">
        <v>19</v>
      </c>
      <c r="G5" s="14" t="s">
        <v>20</v>
      </c>
      <c r="H5" s="11" t="s">
        <v>21</v>
      </c>
      <c r="I5" s="14" t="s">
        <v>20</v>
      </c>
      <c r="J5" s="11" t="s">
        <v>21</v>
      </c>
      <c r="K5" s="14" t="s">
        <v>20</v>
      </c>
      <c r="L5" s="11" t="s">
        <v>21</v>
      </c>
      <c r="M5" s="14" t="s">
        <v>20</v>
      </c>
      <c r="N5" s="11" t="s">
        <v>21</v>
      </c>
      <c r="O5" s="14" t="s">
        <v>20</v>
      </c>
      <c r="P5" s="11" t="s">
        <v>21</v>
      </c>
      <c r="Q5" s="14" t="s">
        <v>20</v>
      </c>
      <c r="R5" s="11" t="s">
        <v>21</v>
      </c>
      <c r="S5" s="14" t="s">
        <v>20</v>
      </c>
      <c r="T5" s="11" t="s">
        <v>19</v>
      </c>
      <c r="U5" s="14" t="s">
        <v>20</v>
      </c>
      <c r="V5" s="18"/>
      <c r="W5" s="9"/>
      <c r="X5" s="9"/>
      <c r="Y5" s="9"/>
      <c r="Z5" s="9"/>
    </row>
    <row r="6" s="3" customFormat="1" ht="51" customHeight="1" spans="1:26">
      <c r="A6" s="9">
        <v>1</v>
      </c>
      <c r="B6" s="11" t="s">
        <v>22</v>
      </c>
      <c r="C6" s="10" t="s">
        <v>23</v>
      </c>
      <c r="D6" s="10" t="s">
        <v>23</v>
      </c>
      <c r="E6" s="10" t="s">
        <v>24</v>
      </c>
      <c r="F6" s="15">
        <f>28.92*5</f>
        <v>144.6</v>
      </c>
      <c r="G6" s="15">
        <f t="shared" ref="G6:G8" si="0">F6/5</f>
        <v>28.92</v>
      </c>
      <c r="H6" s="15">
        <f>10*4</f>
        <v>40</v>
      </c>
      <c r="I6" s="14">
        <f t="shared" ref="I6:M6" si="1">H6/4</f>
        <v>10</v>
      </c>
      <c r="J6" s="14">
        <f>3*4</f>
        <v>12</v>
      </c>
      <c r="K6" s="14">
        <f t="shared" si="1"/>
        <v>3</v>
      </c>
      <c r="L6" s="14">
        <f>8*4</f>
        <v>32</v>
      </c>
      <c r="M6" s="14">
        <f t="shared" si="1"/>
        <v>8</v>
      </c>
      <c r="N6" s="14">
        <f>25*4</f>
        <v>100</v>
      </c>
      <c r="O6" s="14">
        <f t="shared" ref="O6:S6" si="2">N6/4</f>
        <v>25</v>
      </c>
      <c r="P6" s="14">
        <f>6*4</f>
        <v>24</v>
      </c>
      <c r="Q6" s="14">
        <f t="shared" si="2"/>
        <v>6</v>
      </c>
      <c r="R6" s="14">
        <f>16+16+16+14</f>
        <v>62</v>
      </c>
      <c r="S6" s="14">
        <f t="shared" si="2"/>
        <v>15.5</v>
      </c>
      <c r="T6" s="14">
        <v>0</v>
      </c>
      <c r="U6" s="15">
        <f t="shared" ref="U6:U8" si="3">T6/5</f>
        <v>0</v>
      </c>
      <c r="V6" s="18">
        <f t="shared" ref="V6:V8" si="4">U6+S6+Q6+O6+M6+K6+I6+G6</f>
        <v>96.42</v>
      </c>
      <c r="W6" s="9"/>
      <c r="X6" s="9"/>
      <c r="Y6" s="9"/>
      <c r="Z6" s="9"/>
    </row>
    <row r="7" s="3" customFormat="1" ht="51" customHeight="1" spans="1:26">
      <c r="A7" s="9">
        <v>2</v>
      </c>
      <c r="B7" s="16" t="s">
        <v>25</v>
      </c>
      <c r="C7" s="10" t="s">
        <v>23</v>
      </c>
      <c r="D7" s="10" t="s">
        <v>23</v>
      </c>
      <c r="E7" s="10" t="s">
        <v>24</v>
      </c>
      <c r="F7" s="15">
        <f>28.47*5</f>
        <v>142.35</v>
      </c>
      <c r="G7" s="15">
        <f t="shared" si="0"/>
        <v>28.47</v>
      </c>
      <c r="H7" s="15">
        <v>0</v>
      </c>
      <c r="I7" s="14">
        <f t="shared" ref="I7:M7" si="5">H7/4</f>
        <v>0</v>
      </c>
      <c r="J7" s="14">
        <v>0</v>
      </c>
      <c r="K7" s="14">
        <f t="shared" si="5"/>
        <v>0</v>
      </c>
      <c r="L7" s="14">
        <f>6*4</f>
        <v>24</v>
      </c>
      <c r="M7" s="14">
        <f t="shared" si="5"/>
        <v>6</v>
      </c>
      <c r="N7" s="14">
        <f>16.5*4</f>
        <v>66</v>
      </c>
      <c r="O7" s="14">
        <f t="shared" ref="O7:S7" si="6">N7/4</f>
        <v>16.5</v>
      </c>
      <c r="P7" s="14">
        <f>6*4</f>
        <v>24</v>
      </c>
      <c r="Q7" s="14">
        <f t="shared" si="6"/>
        <v>6</v>
      </c>
      <c r="R7" s="14">
        <f>14+14+14+10</f>
        <v>52</v>
      </c>
      <c r="S7" s="14">
        <f t="shared" si="6"/>
        <v>13</v>
      </c>
      <c r="T7" s="14">
        <v>0</v>
      </c>
      <c r="U7" s="15">
        <f t="shared" si="3"/>
        <v>0</v>
      </c>
      <c r="V7" s="18">
        <f t="shared" si="4"/>
        <v>69.97</v>
      </c>
      <c r="W7" s="9"/>
      <c r="X7" s="9"/>
      <c r="Y7" s="9"/>
      <c r="Z7" s="9"/>
    </row>
    <row r="8" s="3" customFormat="1" ht="51" customHeight="1" spans="1:26">
      <c r="A8" s="9">
        <v>3</v>
      </c>
      <c r="B8" s="11" t="s">
        <v>26</v>
      </c>
      <c r="C8" s="10" t="s">
        <v>23</v>
      </c>
      <c r="D8" s="10" t="s">
        <v>23</v>
      </c>
      <c r="E8" s="10" t="s">
        <v>24</v>
      </c>
      <c r="F8" s="15">
        <f>30*5</f>
        <v>150</v>
      </c>
      <c r="G8" s="15">
        <f t="shared" si="0"/>
        <v>30</v>
      </c>
      <c r="H8" s="15">
        <v>0</v>
      </c>
      <c r="I8" s="14">
        <f t="shared" ref="I8:M8" si="7">H8/4</f>
        <v>0</v>
      </c>
      <c r="J8" s="14">
        <v>0</v>
      </c>
      <c r="K8" s="14">
        <f t="shared" si="7"/>
        <v>0</v>
      </c>
      <c r="L8" s="14">
        <v>0</v>
      </c>
      <c r="M8" s="14">
        <f t="shared" si="7"/>
        <v>0</v>
      </c>
      <c r="N8" s="14">
        <f>16*4</f>
        <v>64</v>
      </c>
      <c r="O8" s="14">
        <f t="shared" ref="O8:S8" si="8">N8/4</f>
        <v>16</v>
      </c>
      <c r="P8" s="14">
        <f>3*4</f>
        <v>12</v>
      </c>
      <c r="Q8" s="14">
        <f t="shared" si="8"/>
        <v>3</v>
      </c>
      <c r="R8" s="14">
        <f>15+15+15+12</f>
        <v>57</v>
      </c>
      <c r="S8" s="14">
        <f t="shared" si="8"/>
        <v>14.25</v>
      </c>
      <c r="T8" s="14">
        <v>0</v>
      </c>
      <c r="U8" s="15">
        <f t="shared" si="3"/>
        <v>0</v>
      </c>
      <c r="V8" s="18">
        <f t="shared" si="4"/>
        <v>63.25</v>
      </c>
      <c r="W8" s="9"/>
      <c r="X8" s="9"/>
      <c r="Y8" s="9"/>
      <c r="Z8" s="9"/>
    </row>
    <row r="9" spans="23:25">
      <c r="W9" s="19"/>
      <c r="X9" s="19"/>
      <c r="Y9" s="19"/>
    </row>
    <row r="10" spans="23:25">
      <c r="W10" s="19"/>
      <c r="X10" s="19"/>
      <c r="Y10" s="19"/>
    </row>
    <row r="11" spans="23:25">
      <c r="W11" s="19"/>
      <c r="X11" s="19"/>
      <c r="Y11" s="19"/>
    </row>
  </sheetData>
  <mergeCells count="19">
    <mergeCell ref="A1:X1"/>
    <mergeCell ref="A2:V2"/>
    <mergeCell ref="J3:O3"/>
    <mergeCell ref="W3:X3"/>
    <mergeCell ref="F4:G4"/>
    <mergeCell ref="H4:I4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V4:V5"/>
    <mergeCell ref="W4:Z8"/>
  </mergeCells>
  <dataValidations count="1">
    <dataValidation type="custom" allowBlank="1" showErrorMessage="1" errorTitle="拒绝重复输入" error="当前输入的内容，与本区域的其他单元格内容重复。" sqref="B6 F6 H6 B7 F7 H7 B8 F8 H8 G6:G8 U6:U8" errorStyle="warning">
      <formula1>COUNTIF($F$7:$F$9,B6)&lt;2</formula1>
    </dataValidation>
  </dataValidations>
  <printOptions horizontalCentered="1"/>
  <pageMargins left="0" right="0" top="0.590277777777778" bottom="0.590277777777778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2017-12-13T01:46:00Z</dcterms:created>
  <dcterms:modified xsi:type="dcterms:W3CDTF">2021-12-02T07:59:34Z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6C697E0AEC8F47CA99CE2CED7ED748B0</vt:lpwstr>
  </property>
</Properties>
</file>