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2090"/>
  </bookViews>
  <sheets>
    <sheet name=".." sheetId="5" r:id="rId1"/>
  </sheets>
  <definedNames>
    <definedName name="_xlnm.Print_Area" localSheetId="0">..!$A$1:$X$10</definedName>
  </definedNames>
  <calcPr calcId="144525"/>
</workbook>
</file>

<file path=xl/sharedStrings.xml><?xml version="1.0" encoding="utf-8"?>
<sst xmlns="http://schemas.openxmlformats.org/spreadsheetml/2006/main" count="53" uniqueCount="29">
  <si>
    <t>评审情况表</t>
  </si>
  <si>
    <t xml:space="preserve">项目名称：2021中日韩（成都）中小企业经贸创新峰会会务服务商采购项目
</t>
  </si>
  <si>
    <t>项目编号：510101202101421</t>
  </si>
  <si>
    <t>评审时间：2021年10月13日</t>
  </si>
  <si>
    <t>序号</t>
  </si>
  <si>
    <t>供应商名称</t>
  </si>
  <si>
    <t>是否通过资格性审查</t>
  </si>
  <si>
    <t>是否通过有效性审查</t>
  </si>
  <si>
    <t>未通过原
因</t>
  </si>
  <si>
    <t>报价
（20分）</t>
  </si>
  <si>
    <t>技术、服务要求     (15分)</t>
  </si>
  <si>
    <t>会议线上系统        (12分)</t>
  </si>
  <si>
    <t>现场布置搭建(24分)</t>
  </si>
  <si>
    <t>服务团队           (8分)</t>
  </si>
  <si>
    <t>会场管理方案       (12分)</t>
  </si>
  <si>
    <t xml:space="preserve">案例        （9分) </t>
  </si>
  <si>
    <t>平均分汇总</t>
  </si>
  <si>
    <t>评审结果：
第一名：四川汇益展览有限公司
最后报价：88万元
第二名：四川数智展云实业有限公司
最后报价：71万元
第三名：成都领行观达文化传播有限公司
最后报价：88.2万元</t>
  </si>
  <si>
    <t>3人汇总分</t>
  </si>
  <si>
    <t>平均分</t>
  </si>
  <si>
    <t>2人汇总分</t>
  </si>
  <si>
    <t>四川汇益展览有限公司</t>
  </si>
  <si>
    <t>是</t>
  </si>
  <si>
    <t>/</t>
  </si>
  <si>
    <t>四川数智展云实业有限公司</t>
  </si>
  <si>
    <t>成都领行观达文化传播有限公司</t>
  </si>
  <si>
    <t>成都乐远展览有限公司</t>
  </si>
  <si>
    <t>成都锦蓉畅电文化传播有限公司</t>
  </si>
  <si>
    <t>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</si>
</sst>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16" borderId="13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7" fillId="0" borderId="0">
      <alignment vertical="center"/>
    </xf>
    <xf numFmtId="0" fontId="22" fillId="19" borderId="15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54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3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5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32" applyFont="1" applyFill="1" applyBorder="1" applyAlignment="1">
      <alignment horizontal="center" vertical="center" wrapText="1"/>
    </xf>
    <xf numFmtId="0" fontId="1" fillId="0" borderId="6" xfId="32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6资格性审查表_4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_8评分表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8评分表_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6资格性审查表_3" xfId="52"/>
    <cellStyle name="常规_10评分汇总表" xfId="53"/>
    <cellStyle name="常规_Sheet6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"/>
  <sheetViews>
    <sheetView tabSelected="1" view="pageBreakPreview" zoomScaleNormal="100" zoomScaleSheetLayoutView="100" workbookViewId="0">
      <selection activeCell="D15" sqref="D15"/>
    </sheetView>
  </sheetViews>
  <sheetFormatPr defaultColWidth="9" defaultRowHeight="13.5"/>
  <cols>
    <col min="1" max="1" width="2.875" customWidth="1"/>
    <col min="2" max="2" width="30.625" customWidth="1"/>
    <col min="3" max="5" width="5" customWidth="1"/>
    <col min="6" max="13" width="6" customWidth="1"/>
    <col min="14" max="15" width="5.875" customWidth="1"/>
    <col min="16" max="19" width="6" customWidth="1"/>
    <col min="20" max="20" width="7.875" customWidth="1"/>
    <col min="21" max="24" width="6.875" customWidth="1"/>
    <col min="25" max="33" width="11.875" customWidth="1"/>
  </cols>
  <sheetData>
    <row r="1" s="1" customFormat="1" ht="27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2" customFormat="1" ht="18" customHeight="1" spans="1:2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8"/>
      <c r="V2" s="8"/>
      <c r="W2" s="8"/>
      <c r="X2" s="8"/>
    </row>
    <row r="3" s="2" customFormat="1" ht="25" customHeight="1" spans="1:22">
      <c r="A3" s="6" t="s">
        <v>2</v>
      </c>
      <c r="B3" s="7"/>
      <c r="C3" s="7"/>
      <c r="D3" s="7"/>
      <c r="E3" s="8"/>
      <c r="F3" s="8"/>
      <c r="G3" s="8"/>
      <c r="H3" s="8"/>
      <c r="I3" s="8"/>
      <c r="J3" s="8" t="s">
        <v>3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="3" customFormat="1" ht="57" customHeight="1" spans="1:24">
      <c r="A4" s="9" t="s">
        <v>4</v>
      </c>
      <c r="B4" s="9" t="s">
        <v>5</v>
      </c>
      <c r="C4" s="10" t="s">
        <v>6</v>
      </c>
      <c r="D4" s="10" t="s">
        <v>7</v>
      </c>
      <c r="E4" s="10" t="s">
        <v>8</v>
      </c>
      <c r="F4" s="11" t="s">
        <v>9</v>
      </c>
      <c r="G4" s="11"/>
      <c r="H4" s="12" t="s">
        <v>10</v>
      </c>
      <c r="I4" s="12"/>
      <c r="J4" s="12" t="s">
        <v>11</v>
      </c>
      <c r="K4" s="12"/>
      <c r="L4" s="12" t="s">
        <v>12</v>
      </c>
      <c r="M4" s="12"/>
      <c r="N4" s="19" t="s">
        <v>13</v>
      </c>
      <c r="O4" s="20"/>
      <c r="P4" s="19" t="s">
        <v>14</v>
      </c>
      <c r="Q4" s="20"/>
      <c r="R4" s="12" t="s">
        <v>15</v>
      </c>
      <c r="S4" s="12"/>
      <c r="T4" s="22" t="s">
        <v>16</v>
      </c>
      <c r="U4" s="9" t="s">
        <v>17</v>
      </c>
      <c r="V4" s="9"/>
      <c r="W4" s="9"/>
      <c r="X4" s="9"/>
    </row>
    <row r="5" s="3" customFormat="1" ht="63" customHeight="1" spans="1:24">
      <c r="A5" s="9"/>
      <c r="B5" s="9"/>
      <c r="C5" s="10"/>
      <c r="D5" s="10"/>
      <c r="E5" s="10"/>
      <c r="F5" s="13" t="s">
        <v>18</v>
      </c>
      <c r="G5" s="14" t="s">
        <v>19</v>
      </c>
      <c r="H5" s="13" t="s">
        <v>20</v>
      </c>
      <c r="I5" s="14" t="s">
        <v>19</v>
      </c>
      <c r="J5" s="13" t="s">
        <v>20</v>
      </c>
      <c r="K5" s="14" t="s">
        <v>19</v>
      </c>
      <c r="L5" s="13" t="s">
        <v>20</v>
      </c>
      <c r="M5" s="14" t="s">
        <v>19</v>
      </c>
      <c r="N5" s="13" t="s">
        <v>20</v>
      </c>
      <c r="O5" s="14" t="s">
        <v>19</v>
      </c>
      <c r="P5" s="13" t="s">
        <v>20</v>
      </c>
      <c r="Q5" s="14" t="s">
        <v>19</v>
      </c>
      <c r="R5" s="13" t="s">
        <v>18</v>
      </c>
      <c r="S5" s="14" t="s">
        <v>19</v>
      </c>
      <c r="T5" s="23"/>
      <c r="U5" s="9"/>
      <c r="V5" s="9"/>
      <c r="W5" s="9"/>
      <c r="X5" s="9"/>
    </row>
    <row r="6" s="3" customFormat="1" ht="51" customHeight="1" spans="1:24">
      <c r="A6" s="9">
        <v>1</v>
      </c>
      <c r="B6" s="15" t="s">
        <v>21</v>
      </c>
      <c r="C6" s="10" t="s">
        <v>22</v>
      </c>
      <c r="D6" s="10" t="s">
        <v>22</v>
      </c>
      <c r="E6" s="10" t="s">
        <v>23</v>
      </c>
      <c r="F6" s="16">
        <f>16.14*3</f>
        <v>48.42</v>
      </c>
      <c r="G6" s="16">
        <f t="shared" ref="G6:G10" si="0">F6/3</f>
        <v>16.14</v>
      </c>
      <c r="H6" s="16">
        <f t="shared" ref="H6:H10" si="1">15*2</f>
        <v>30</v>
      </c>
      <c r="I6" s="21">
        <f t="shared" ref="I6:M6" si="2">H6/2</f>
        <v>15</v>
      </c>
      <c r="J6" s="21">
        <f>9+12</f>
        <v>21</v>
      </c>
      <c r="K6" s="21">
        <f t="shared" si="2"/>
        <v>10.5</v>
      </c>
      <c r="L6" s="21">
        <f>24+20</f>
        <v>44</v>
      </c>
      <c r="M6" s="21">
        <f t="shared" si="2"/>
        <v>22</v>
      </c>
      <c r="N6" s="21">
        <f>6+8</f>
        <v>14</v>
      </c>
      <c r="O6" s="21">
        <f t="shared" ref="O6:O10" si="3">N6/2</f>
        <v>7</v>
      </c>
      <c r="P6" s="21">
        <f>12+12</f>
        <v>24</v>
      </c>
      <c r="Q6" s="21">
        <f t="shared" ref="Q6:Q10" si="4">P6/2</f>
        <v>12</v>
      </c>
      <c r="R6" s="21">
        <f>9*3</f>
        <v>27</v>
      </c>
      <c r="S6" s="16">
        <f t="shared" ref="S6:S10" si="5">R6/3</f>
        <v>9</v>
      </c>
      <c r="T6" s="24">
        <f t="shared" ref="T6:T10" si="6">S6+Q6+O6+M6+K6+I6+G6</f>
        <v>91.64</v>
      </c>
      <c r="U6" s="9"/>
      <c r="V6" s="9"/>
      <c r="W6" s="9"/>
      <c r="X6" s="9"/>
    </row>
    <row r="7" s="3" customFormat="1" ht="51" customHeight="1" spans="1:24">
      <c r="A7" s="9">
        <v>2</v>
      </c>
      <c r="B7" s="15" t="s">
        <v>24</v>
      </c>
      <c r="C7" s="10" t="s">
        <v>22</v>
      </c>
      <c r="D7" s="10" t="s">
        <v>22</v>
      </c>
      <c r="E7" s="10" t="s">
        <v>23</v>
      </c>
      <c r="F7" s="17">
        <f>20*3</f>
        <v>60</v>
      </c>
      <c r="G7" s="16">
        <f t="shared" si="0"/>
        <v>20</v>
      </c>
      <c r="H7" s="16">
        <f t="shared" si="1"/>
        <v>30</v>
      </c>
      <c r="I7" s="21">
        <f t="shared" ref="I7:M7" si="7">H7/2</f>
        <v>15</v>
      </c>
      <c r="J7" s="21">
        <f>12+12</f>
        <v>24</v>
      </c>
      <c r="K7" s="21">
        <f t="shared" si="7"/>
        <v>12</v>
      </c>
      <c r="L7" s="21">
        <f>8+4</f>
        <v>12</v>
      </c>
      <c r="M7" s="21">
        <f t="shared" si="7"/>
        <v>6</v>
      </c>
      <c r="N7" s="21">
        <f t="shared" ref="N7:N9" si="8">4*2</f>
        <v>8</v>
      </c>
      <c r="O7" s="21">
        <f t="shared" si="3"/>
        <v>4</v>
      </c>
      <c r="P7" s="21">
        <f>12+10</f>
        <v>22</v>
      </c>
      <c r="Q7" s="21">
        <f t="shared" si="4"/>
        <v>11</v>
      </c>
      <c r="R7" s="21">
        <v>0</v>
      </c>
      <c r="S7" s="16">
        <f t="shared" si="5"/>
        <v>0</v>
      </c>
      <c r="T7" s="24">
        <f t="shared" si="6"/>
        <v>68</v>
      </c>
      <c r="U7" s="9"/>
      <c r="V7" s="9"/>
      <c r="W7" s="9"/>
      <c r="X7" s="9"/>
    </row>
    <row r="8" s="3" customFormat="1" ht="51" customHeight="1" spans="1:24">
      <c r="A8" s="9">
        <v>3</v>
      </c>
      <c r="B8" s="15" t="s">
        <v>25</v>
      </c>
      <c r="C8" s="10" t="s">
        <v>22</v>
      </c>
      <c r="D8" s="10" t="s">
        <v>22</v>
      </c>
      <c r="E8" s="10" t="s">
        <v>23</v>
      </c>
      <c r="F8" s="18">
        <f>16.1*3</f>
        <v>48.3</v>
      </c>
      <c r="G8" s="16">
        <f t="shared" si="0"/>
        <v>16.1</v>
      </c>
      <c r="H8" s="16">
        <f t="shared" si="1"/>
        <v>30</v>
      </c>
      <c r="I8" s="21">
        <f t="shared" ref="I8:M8" si="9">H8/2</f>
        <v>15</v>
      </c>
      <c r="J8" s="21">
        <f>6+7</f>
        <v>13</v>
      </c>
      <c r="K8" s="21">
        <f t="shared" si="9"/>
        <v>6.5</v>
      </c>
      <c r="L8" s="21">
        <f>16*2</f>
        <v>32</v>
      </c>
      <c r="M8" s="21">
        <f t="shared" si="9"/>
        <v>16</v>
      </c>
      <c r="N8" s="21">
        <f t="shared" si="8"/>
        <v>8</v>
      </c>
      <c r="O8" s="21">
        <f t="shared" si="3"/>
        <v>4</v>
      </c>
      <c r="P8" s="21">
        <f>10+8</f>
        <v>18</v>
      </c>
      <c r="Q8" s="21">
        <f t="shared" si="4"/>
        <v>9</v>
      </c>
      <c r="R8" s="21">
        <v>0</v>
      </c>
      <c r="S8" s="16">
        <f t="shared" si="5"/>
        <v>0</v>
      </c>
      <c r="T8" s="24">
        <f t="shared" si="6"/>
        <v>66.6</v>
      </c>
      <c r="U8" s="9"/>
      <c r="V8" s="9"/>
      <c r="W8" s="9"/>
      <c r="X8" s="9"/>
    </row>
    <row r="9" s="3" customFormat="1" ht="51" customHeight="1" spans="1:24">
      <c r="A9" s="9">
        <v>4</v>
      </c>
      <c r="B9" s="15" t="s">
        <v>26</v>
      </c>
      <c r="C9" s="10" t="s">
        <v>22</v>
      </c>
      <c r="D9" s="10" t="s">
        <v>22</v>
      </c>
      <c r="E9" s="10" t="s">
        <v>23</v>
      </c>
      <c r="F9" s="18">
        <f>16.05*3</f>
        <v>48.15</v>
      </c>
      <c r="G9" s="16">
        <f t="shared" si="0"/>
        <v>16.05</v>
      </c>
      <c r="H9" s="16">
        <f t="shared" si="1"/>
        <v>30</v>
      </c>
      <c r="I9" s="21">
        <f t="shared" ref="I9:M9" si="10">H9/2</f>
        <v>15</v>
      </c>
      <c r="J9" s="21">
        <f>9*2</f>
        <v>18</v>
      </c>
      <c r="K9" s="21">
        <f t="shared" si="10"/>
        <v>9</v>
      </c>
      <c r="L9" s="21">
        <f>8*2</f>
        <v>16</v>
      </c>
      <c r="M9" s="21">
        <f t="shared" si="10"/>
        <v>8</v>
      </c>
      <c r="N9" s="21">
        <f t="shared" si="8"/>
        <v>8</v>
      </c>
      <c r="O9" s="21">
        <f t="shared" si="3"/>
        <v>4</v>
      </c>
      <c r="P9" s="21">
        <f>8*2</f>
        <v>16</v>
      </c>
      <c r="Q9" s="21">
        <f t="shared" si="4"/>
        <v>8</v>
      </c>
      <c r="R9" s="21">
        <v>0</v>
      </c>
      <c r="S9" s="16">
        <f t="shared" si="5"/>
        <v>0</v>
      </c>
      <c r="T9" s="24">
        <f t="shared" si="6"/>
        <v>60.05</v>
      </c>
      <c r="U9" s="9"/>
      <c r="V9" s="9"/>
      <c r="W9" s="9"/>
      <c r="X9" s="9"/>
    </row>
    <row r="10" s="3" customFormat="1" ht="51" customHeight="1" spans="1:24">
      <c r="A10" s="9">
        <v>5</v>
      </c>
      <c r="B10" s="15" t="s">
        <v>27</v>
      </c>
      <c r="C10" s="10" t="s">
        <v>22</v>
      </c>
      <c r="D10" s="10" t="s">
        <v>22</v>
      </c>
      <c r="E10" s="10" t="s">
        <v>23</v>
      </c>
      <c r="F10" s="16">
        <f>16.32*3</f>
        <v>48.96</v>
      </c>
      <c r="G10" s="16">
        <f t="shared" si="0"/>
        <v>16.32</v>
      </c>
      <c r="H10" s="16">
        <f t="shared" si="1"/>
        <v>30</v>
      </c>
      <c r="I10" s="21">
        <f t="shared" ref="I10:M10" si="11">H10/2</f>
        <v>15</v>
      </c>
      <c r="J10" s="21">
        <v>0</v>
      </c>
      <c r="K10" s="21">
        <f t="shared" si="11"/>
        <v>0</v>
      </c>
      <c r="L10" s="21">
        <f>12+16</f>
        <v>28</v>
      </c>
      <c r="M10" s="21">
        <f t="shared" si="11"/>
        <v>14</v>
      </c>
      <c r="N10" s="21">
        <f>4+2</f>
        <v>6</v>
      </c>
      <c r="O10" s="21">
        <f t="shared" si="3"/>
        <v>3</v>
      </c>
      <c r="P10" s="21">
        <f>12+8</f>
        <v>20</v>
      </c>
      <c r="Q10" s="21">
        <f t="shared" si="4"/>
        <v>10</v>
      </c>
      <c r="R10" s="21">
        <v>0</v>
      </c>
      <c r="S10" s="16">
        <f t="shared" si="5"/>
        <v>0</v>
      </c>
      <c r="T10" s="24">
        <f t="shared" si="6"/>
        <v>58.32</v>
      </c>
      <c r="U10" s="9"/>
      <c r="V10" s="9"/>
      <c r="W10" s="9"/>
      <c r="X10" s="9"/>
    </row>
    <row r="11" spans="21:28">
      <c r="U11" s="25"/>
      <c r="V11" s="25"/>
      <c r="W11" s="25"/>
      <c r="AB11" t="s">
        <v>28</v>
      </c>
    </row>
    <row r="12" spans="21:23">
      <c r="U12" s="25"/>
      <c r="V12" s="25"/>
      <c r="W12" s="25"/>
    </row>
    <row r="13" spans="21:23">
      <c r="U13" s="25"/>
      <c r="V13" s="25"/>
      <c r="W13" s="25"/>
    </row>
    <row r="14" spans="21:23">
      <c r="U14" s="25"/>
      <c r="V14" s="25"/>
      <c r="W14" s="25"/>
    </row>
    <row r="15" spans="21:23">
      <c r="U15" s="25"/>
      <c r="V15" s="25"/>
      <c r="W15" s="25"/>
    </row>
  </sheetData>
  <mergeCells count="18">
    <mergeCell ref="A1:V1"/>
    <mergeCell ref="A2:T2"/>
    <mergeCell ref="J3:O3"/>
    <mergeCell ref="U3:V3"/>
    <mergeCell ref="F4:G4"/>
    <mergeCell ref="H4:I4"/>
    <mergeCell ref="J4:K4"/>
    <mergeCell ref="L4:M4"/>
    <mergeCell ref="N4:O4"/>
    <mergeCell ref="P4:Q4"/>
    <mergeCell ref="R4:S4"/>
    <mergeCell ref="A4:A5"/>
    <mergeCell ref="B4:B5"/>
    <mergeCell ref="C4:C5"/>
    <mergeCell ref="D4:D5"/>
    <mergeCell ref="E4:E5"/>
    <mergeCell ref="T4:T5"/>
    <mergeCell ref="U4:X10"/>
  </mergeCells>
  <dataValidations count="2">
    <dataValidation type="custom" allowBlank="1" showErrorMessage="1" errorTitle="拒绝重复输入" error="当前输入的内容，与本区域的其他单元格内容重复。" sqref="B6 B7 B8:B10" errorStyle="warning">
      <formula1>COUNTIF($C$13:$C$15,B6)&lt;2</formula1>
    </dataValidation>
    <dataValidation type="custom" allowBlank="1" showErrorMessage="1" errorTitle="拒绝重复输入" error="当前输入的内容，与本区域的其他单元格内容重复。" sqref="F6 F7 F10 F8:F9 G6:G10 H6:H10 S6:S10" errorStyle="warning">
      <formula1>COUNTIF($F$10:$F$13,F6)&lt;2</formula1>
    </dataValidation>
  </dataValidations>
  <pageMargins left="0" right="0" top="0.984027777777778" bottom="0.984027777777778" header="0.5" footer="0.5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..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</cp:lastModifiedBy>
  <dcterms:created xsi:type="dcterms:W3CDTF">2017-12-13T01:46:00Z</dcterms:created>
  <dcterms:modified xsi:type="dcterms:W3CDTF">2021-10-13T06:12:31Z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