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包" sheetId="1" r:id="rId1"/>
  </sheets>
  <definedNames>
    <definedName name="_xlnm.Print_Area" localSheetId="0">'1包'!$A$1:$T$8</definedName>
  </definedNames>
  <calcPr fullCalcOnLoad="1"/>
</workbook>
</file>

<file path=xl/sharedStrings.xml><?xml version="1.0" encoding="utf-8"?>
<sst xmlns="http://schemas.openxmlformats.org/spreadsheetml/2006/main" count="46" uniqueCount="27">
  <si>
    <t>评审情况表</t>
  </si>
  <si>
    <t>项目名称：成都市温江区新经济和科技局2021年全国双创活动周四川分会场启动仪式暨火炬科技成果直通车（四川站）活动</t>
  </si>
  <si>
    <t>项目编号：510115202100089</t>
  </si>
  <si>
    <t>评审时间：2021.8.9</t>
  </si>
  <si>
    <t xml:space="preserve">序号 </t>
  </si>
  <si>
    <t>投标人名称</t>
  </si>
  <si>
    <t>是否通过资格性审查</t>
  </si>
  <si>
    <t>未通过原因</t>
  </si>
  <si>
    <t>是否通过有效性审查</t>
  </si>
  <si>
    <t>报价
（10分）</t>
  </si>
  <si>
    <t>服务能力(20分)</t>
  </si>
  <si>
    <t>人员配备(15分)</t>
  </si>
  <si>
    <t>履约经验   (15分)</t>
  </si>
  <si>
    <t>服务方案 
   （25分)</t>
  </si>
  <si>
    <t>战略资源(15分)</t>
  </si>
  <si>
    <t>平均分汇总</t>
  </si>
  <si>
    <t>评审结果</t>
  </si>
  <si>
    <t>3人汇总分</t>
  </si>
  <si>
    <t>平均分</t>
  </si>
  <si>
    <t>2人汇总分</t>
  </si>
  <si>
    <t>四川省技术转移中心</t>
  </si>
  <si>
    <t>是</t>
  </si>
  <si>
    <t>/</t>
  </si>
  <si>
    <r>
      <t>第一名成交候选人：四川省技术转移中心；</t>
    </r>
    <r>
      <rPr>
        <sz val="12"/>
        <color indexed="10"/>
        <rFont val="宋体"/>
        <family val="0"/>
      </rPr>
      <t>最后报价</t>
    </r>
    <r>
      <rPr>
        <sz val="12"/>
        <rFont val="宋体"/>
        <family val="0"/>
      </rPr>
      <t>：99.23万元；
第二名成交候选人：成都技转创新连线科技集团有限公司；</t>
    </r>
    <r>
      <rPr>
        <sz val="12"/>
        <color indexed="10"/>
        <rFont val="宋体"/>
        <family val="0"/>
      </rPr>
      <t>最后报价</t>
    </r>
    <r>
      <rPr>
        <sz val="12"/>
        <rFont val="宋体"/>
        <family val="0"/>
      </rPr>
      <t>：99.58万元；
第三名成交候选人：四川华璞科技服务集团有限公司；</t>
    </r>
    <r>
      <rPr>
        <sz val="12"/>
        <color indexed="10"/>
        <rFont val="宋体"/>
        <family val="0"/>
      </rPr>
      <t>最后报价</t>
    </r>
    <r>
      <rPr>
        <sz val="12"/>
        <rFont val="宋体"/>
        <family val="0"/>
      </rPr>
      <t>：99.35万元；</t>
    </r>
  </si>
  <si>
    <t>成都技转创新连线科技集团有限公司</t>
  </si>
  <si>
    <t xml:space="preserve">是 </t>
  </si>
  <si>
    <t>四川华璞科技服务集团有限公司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</si>
</sst>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19" fillId="0" borderId="0">
      <alignment vertical="center"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19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70" applyFont="1" applyBorder="1" applyAlignment="1">
      <alignment horizontal="center" vertical="center" wrapText="1"/>
      <protection/>
    </xf>
    <xf numFmtId="0" fontId="4" fillId="0" borderId="9" xfId="70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68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19" xfId="68" applyFont="1" applyBorder="1" applyAlignment="1">
      <alignment horizontal="center" vertical="center" wrapText="1"/>
      <protection/>
    </xf>
    <xf numFmtId="0" fontId="0" fillId="0" borderId="10" xfId="68" applyFont="1" applyBorder="1" applyAlignment="1">
      <alignment horizontal="center" vertical="center" wrapText="1"/>
      <protection/>
    </xf>
    <xf numFmtId="0" fontId="0" fillId="0" borderId="11" xfId="68" applyFont="1" applyBorder="1" applyAlignment="1">
      <alignment horizontal="center" vertical="center" wrapText="1"/>
      <protection/>
    </xf>
    <xf numFmtId="0" fontId="0" fillId="0" borderId="20" xfId="68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4" fillId="0" borderId="0" xfId="70" applyFont="1" applyAlignment="1">
      <alignment horizontal="center"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24" xfId="53" applyFont="1" applyBorder="1" applyAlignment="1">
      <alignment horizontal="center" vertical="center" wrapText="1"/>
      <protection/>
    </xf>
    <xf numFmtId="0" fontId="0" fillId="0" borderId="11" xfId="68" applyFont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8评分表" xfId="48"/>
    <cellStyle name="好" xfId="49"/>
    <cellStyle name="适中" xfId="50"/>
    <cellStyle name="20% - 强调文字颜色 5" xfId="51"/>
    <cellStyle name="强调文字颜色 1" xfId="52"/>
    <cellStyle name="常规_8评分表_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10评分汇总表" xfId="68"/>
    <cellStyle name="常规_6资格性审查表_3" xfId="69"/>
    <cellStyle name="常规_Sheet6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="80" zoomScaleNormal="80" zoomScaleSheetLayoutView="80" workbookViewId="0" topLeftCell="A1">
      <selection activeCell="W8" sqref="W8"/>
    </sheetView>
  </sheetViews>
  <sheetFormatPr defaultColWidth="9.00390625" defaultRowHeight="14.25"/>
  <cols>
    <col min="1" max="1" width="5.00390625" style="0" customWidth="1"/>
    <col min="2" max="2" width="13.00390625" style="0" customWidth="1"/>
    <col min="3" max="6" width="5.875" style="4" customWidth="1"/>
    <col min="7" max="18" width="8.00390625" style="4" customWidth="1"/>
    <col min="19" max="19" width="8.00390625" style="5" customWidth="1"/>
    <col min="20" max="20" width="31.125" style="0" customWidth="1"/>
  </cols>
  <sheetData>
    <row r="1" spans="1:21" s="1" customFormat="1" ht="33.75" customHeight="1">
      <c r="A1" s="6" t="s">
        <v>0</v>
      </c>
      <c r="B1" s="7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33"/>
      <c r="T1" s="7"/>
      <c r="U1" s="34"/>
    </row>
    <row r="2" spans="1:20" s="2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" customFormat="1" ht="30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5"/>
      <c r="T3" s="36" t="s">
        <v>3</v>
      </c>
    </row>
    <row r="4" spans="1:21" s="3" customFormat="1" ht="49.5" customHeight="1">
      <c r="A4" s="13" t="s">
        <v>4</v>
      </c>
      <c r="B4" s="14" t="s">
        <v>5</v>
      </c>
      <c r="C4" s="15" t="s">
        <v>6</v>
      </c>
      <c r="D4" s="15" t="s">
        <v>7</v>
      </c>
      <c r="E4" s="15" t="s">
        <v>8</v>
      </c>
      <c r="F4" s="16" t="s">
        <v>7</v>
      </c>
      <c r="G4" s="17" t="s">
        <v>9</v>
      </c>
      <c r="H4" s="17"/>
      <c r="I4" s="28" t="s">
        <v>10</v>
      </c>
      <c r="J4" s="28"/>
      <c r="K4" s="28" t="s">
        <v>11</v>
      </c>
      <c r="L4" s="28"/>
      <c r="M4" s="28" t="s">
        <v>12</v>
      </c>
      <c r="N4" s="28"/>
      <c r="O4" s="28" t="s">
        <v>13</v>
      </c>
      <c r="P4" s="28"/>
      <c r="Q4" s="37" t="s">
        <v>14</v>
      </c>
      <c r="R4" s="37"/>
      <c r="S4" s="38" t="s">
        <v>15</v>
      </c>
      <c r="T4" s="39" t="s">
        <v>16</v>
      </c>
      <c r="U4" s="40"/>
    </row>
    <row r="5" spans="1:21" s="3" customFormat="1" ht="49.5" customHeight="1">
      <c r="A5" s="18"/>
      <c r="B5" s="19"/>
      <c r="C5" s="20"/>
      <c r="D5" s="20"/>
      <c r="E5" s="20"/>
      <c r="F5" s="21"/>
      <c r="G5" s="22" t="s">
        <v>17</v>
      </c>
      <c r="H5" s="23" t="s">
        <v>18</v>
      </c>
      <c r="I5" s="22" t="s">
        <v>19</v>
      </c>
      <c r="J5" s="23" t="s">
        <v>18</v>
      </c>
      <c r="K5" s="22" t="s">
        <v>19</v>
      </c>
      <c r="L5" s="23" t="s">
        <v>18</v>
      </c>
      <c r="M5" s="22" t="s">
        <v>17</v>
      </c>
      <c r="N5" s="23" t="s">
        <v>18</v>
      </c>
      <c r="O5" s="22" t="s">
        <v>19</v>
      </c>
      <c r="P5" s="29" t="s">
        <v>18</v>
      </c>
      <c r="Q5" s="17" t="s">
        <v>19</v>
      </c>
      <c r="R5" s="30" t="s">
        <v>18</v>
      </c>
      <c r="S5" s="21"/>
      <c r="T5" s="41"/>
      <c r="U5" s="40"/>
    </row>
    <row r="6" spans="1:21" s="3" customFormat="1" ht="73.5" customHeight="1">
      <c r="A6" s="24">
        <v>1</v>
      </c>
      <c r="B6" s="25" t="s">
        <v>20</v>
      </c>
      <c r="C6" s="26" t="s">
        <v>21</v>
      </c>
      <c r="D6" s="26" t="s">
        <v>22</v>
      </c>
      <c r="E6" s="26" t="s">
        <v>21</v>
      </c>
      <c r="F6" s="26" t="s">
        <v>22</v>
      </c>
      <c r="G6" s="27">
        <f>10*3</f>
        <v>30</v>
      </c>
      <c r="H6" s="27">
        <f aca="true" t="shared" si="0" ref="H6:H8">G6/3</f>
        <v>10</v>
      </c>
      <c r="I6" s="27">
        <f>20*2</f>
        <v>40</v>
      </c>
      <c r="J6" s="30">
        <f aca="true" t="shared" si="1" ref="J6:J8">I6/2</f>
        <v>20</v>
      </c>
      <c r="K6" s="30">
        <f>15*2</f>
        <v>30</v>
      </c>
      <c r="L6" s="30">
        <f aca="true" t="shared" si="2" ref="L6:L8">K6/2</f>
        <v>15</v>
      </c>
      <c r="M6" s="30">
        <f>15*3</f>
        <v>45</v>
      </c>
      <c r="N6" s="30">
        <f aca="true" t="shared" si="3" ref="N6:N8">M6/3</f>
        <v>15</v>
      </c>
      <c r="O6" s="30">
        <f>20*2</f>
        <v>40</v>
      </c>
      <c r="P6" s="31">
        <f aca="true" t="shared" si="4" ref="P6:P8">O6/2</f>
        <v>20</v>
      </c>
      <c r="Q6" s="42">
        <f>15*2</f>
        <v>30</v>
      </c>
      <c r="R6" s="42">
        <f aca="true" t="shared" si="5" ref="R6:R8">Q6/2</f>
        <v>15</v>
      </c>
      <c r="S6" s="24">
        <f aca="true" t="shared" si="6" ref="S6:S8">R6+P6+N6+L6+J6+H6</f>
        <v>95</v>
      </c>
      <c r="T6" s="26" t="s">
        <v>23</v>
      </c>
      <c r="U6" s="40"/>
    </row>
    <row r="7" spans="1:21" s="3" customFormat="1" ht="73.5" customHeight="1">
      <c r="A7" s="24">
        <v>2</v>
      </c>
      <c r="B7" s="25" t="s">
        <v>24</v>
      </c>
      <c r="C7" s="26" t="s">
        <v>25</v>
      </c>
      <c r="D7" s="26" t="s">
        <v>22</v>
      </c>
      <c r="E7" s="26" t="s">
        <v>25</v>
      </c>
      <c r="F7" s="26" t="s">
        <v>22</v>
      </c>
      <c r="G7" s="27">
        <f>9.96*3</f>
        <v>29.880000000000003</v>
      </c>
      <c r="H7" s="27">
        <f t="shared" si="0"/>
        <v>9.96</v>
      </c>
      <c r="I7" s="27">
        <v>0</v>
      </c>
      <c r="J7" s="30">
        <f t="shared" si="1"/>
        <v>0</v>
      </c>
      <c r="K7" s="30">
        <v>0</v>
      </c>
      <c r="L7" s="30">
        <f t="shared" si="2"/>
        <v>0</v>
      </c>
      <c r="M7" s="30">
        <f>0*3</f>
        <v>0</v>
      </c>
      <c r="N7" s="30">
        <f t="shared" si="3"/>
        <v>0</v>
      </c>
      <c r="O7" s="30">
        <f>20+15</f>
        <v>35</v>
      </c>
      <c r="P7" s="31">
        <f t="shared" si="4"/>
        <v>17.5</v>
      </c>
      <c r="Q7" s="42">
        <f>3*2</f>
        <v>6</v>
      </c>
      <c r="R7" s="42">
        <f t="shared" si="5"/>
        <v>3</v>
      </c>
      <c r="S7" s="24">
        <f t="shared" si="6"/>
        <v>30.46</v>
      </c>
      <c r="T7" s="26"/>
      <c r="U7" s="40"/>
    </row>
    <row r="8" spans="1:21" s="3" customFormat="1" ht="73.5" customHeight="1">
      <c r="A8" s="24">
        <v>3</v>
      </c>
      <c r="B8" s="25" t="s">
        <v>26</v>
      </c>
      <c r="C8" s="26" t="s">
        <v>21</v>
      </c>
      <c r="D8" s="26" t="s">
        <v>22</v>
      </c>
      <c r="E8" s="26" t="s">
        <v>21</v>
      </c>
      <c r="F8" s="26" t="s">
        <v>22</v>
      </c>
      <c r="G8" s="27">
        <f>9.99*3</f>
        <v>29.97</v>
      </c>
      <c r="H8" s="27">
        <f t="shared" si="0"/>
        <v>9.99</v>
      </c>
      <c r="I8" s="27">
        <v>0</v>
      </c>
      <c r="J8" s="30">
        <f t="shared" si="1"/>
        <v>0</v>
      </c>
      <c r="K8" s="30">
        <f>5*2</f>
        <v>10</v>
      </c>
      <c r="L8" s="30">
        <f t="shared" si="2"/>
        <v>5</v>
      </c>
      <c r="M8" s="30">
        <v>0</v>
      </c>
      <c r="N8" s="30">
        <f t="shared" si="3"/>
        <v>0</v>
      </c>
      <c r="O8" s="30">
        <f>15+10</f>
        <v>25</v>
      </c>
      <c r="P8" s="32">
        <f t="shared" si="4"/>
        <v>12.5</v>
      </c>
      <c r="Q8" s="42">
        <v>0</v>
      </c>
      <c r="R8" s="42">
        <f t="shared" si="5"/>
        <v>0</v>
      </c>
      <c r="S8" s="24">
        <f t="shared" si="6"/>
        <v>27.490000000000002</v>
      </c>
      <c r="T8" s="26"/>
      <c r="U8" s="40"/>
    </row>
  </sheetData>
  <sheetProtection/>
  <mergeCells count="18">
    <mergeCell ref="A1:T1"/>
    <mergeCell ref="A2:T2"/>
    <mergeCell ref="A3:S3"/>
    <mergeCell ref="G4:H4"/>
    <mergeCell ref="I4:J4"/>
    <mergeCell ref="K4:L4"/>
    <mergeCell ref="M4:N4"/>
    <mergeCell ref="O4:P4"/>
    <mergeCell ref="Q4:R4"/>
    <mergeCell ref="A4:A5"/>
    <mergeCell ref="B4:B5"/>
    <mergeCell ref="C4:C5"/>
    <mergeCell ref="D4:D5"/>
    <mergeCell ref="E4:E5"/>
    <mergeCell ref="F4:F5"/>
    <mergeCell ref="S4:S5"/>
    <mergeCell ref="T4:T5"/>
    <mergeCell ref="T6:T8"/>
  </mergeCells>
  <dataValidations count="2">
    <dataValidation errorStyle="warning" type="custom" allowBlank="1" showErrorMessage="1" errorTitle="拒绝重复输入" error="当前输入的内容，与本区域的其他单元格内容重复。" sqref="B6:B8">
      <formula1>COUNTIF($C$7:$C$9,B6)&lt;2</formula1>
    </dataValidation>
    <dataValidation errorStyle="warning" type="custom" allowBlank="1" showErrorMessage="1" errorTitle="拒绝重复输入" error="当前输入的内容，与本区域的其他单元格内容重复。" sqref="G6:G8 H6:H8 I6:I8">
      <formula1>COUNTIF($F$8:$F$11,G6)&lt;2</formula1>
    </dataValidation>
  </dataValidations>
  <printOptions/>
  <pageMargins left="0.75" right="0.75" top="1" bottom="1" header="0.51" footer="0.51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2016-12-12T07:34:19Z</dcterms:created>
  <dcterms:modified xsi:type="dcterms:W3CDTF">2021-08-09T08:12:08Z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28FD54A725064AD9825BA067FC03B82A</vt:lpwstr>
  </property>
</Properties>
</file>