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包" sheetId="1" r:id="rId1"/>
  </sheets>
  <definedNames>
    <definedName name="_xlnm.Print_Area" localSheetId="0">'1包'!$A$1:$T$10</definedName>
  </definedNames>
  <calcPr fullCalcOnLoad="1"/>
</workbook>
</file>

<file path=xl/sharedStrings.xml><?xml version="1.0" encoding="utf-8"?>
<sst xmlns="http://schemas.openxmlformats.org/spreadsheetml/2006/main" count="56" uniqueCount="29">
  <si>
    <t>评审情况表</t>
  </si>
  <si>
    <t>项目名称：成都市公安局特警支队第31届世界大学生夏季运动会防爆安检专业装备采购项目第二次</t>
  </si>
  <si>
    <t>项目编号：510101202101696</t>
  </si>
  <si>
    <t>评审时间：2021.12.20</t>
  </si>
  <si>
    <t xml:space="preserve">序号 </t>
  </si>
  <si>
    <t>投标人名称</t>
  </si>
  <si>
    <t>是否通过资格性审查</t>
  </si>
  <si>
    <t>未通过原因</t>
  </si>
  <si>
    <t>是否通过符合性审查</t>
  </si>
  <si>
    <t>报价            （32）</t>
  </si>
  <si>
    <t>技术要求 (52分)</t>
  </si>
  <si>
    <t>企业信誉 (3分)</t>
  </si>
  <si>
    <t>履约能力         (2分)</t>
  </si>
  <si>
    <t>售后服务（10分)</t>
  </si>
  <si>
    <t>节能、环境标志、无线局域网产品
(1分)</t>
  </si>
  <si>
    <t>平均分汇总</t>
  </si>
  <si>
    <t>评审结果</t>
  </si>
  <si>
    <t>5人汇总分</t>
  </si>
  <si>
    <t>平均分</t>
  </si>
  <si>
    <t>4人汇总分</t>
  </si>
  <si>
    <t>成都鸿安泰达科技发展有限公司</t>
  </si>
  <si>
    <t>是</t>
  </si>
  <si>
    <t>/</t>
  </si>
  <si>
    <t>第一名：成都鸿安泰达科技发展有限公司；投标报价：214.4万元；
第二名：成都中警威贸易有限公司；投标报价：234.99万元；
第三名：成都华楷科技有限公司；投标报价：235.1万元；</t>
  </si>
  <si>
    <t>成都中警威贸易有限公司</t>
  </si>
  <si>
    <t xml:space="preserve">是 </t>
  </si>
  <si>
    <t>成都华楷科技有限公司</t>
  </si>
  <si>
    <t>四川万运科技有限公司</t>
  </si>
  <si>
    <t>四川恒警威警用器材有限公司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</si>
</sst>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24" fillId="0" borderId="0">
      <alignment vertical="center"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4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70" applyFont="1" applyBorder="1" applyAlignment="1">
      <alignment horizontal="center" vertical="center" wrapText="1"/>
      <protection/>
    </xf>
    <xf numFmtId="0" fontId="4" fillId="0" borderId="9" xfId="70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8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4" fillId="0" borderId="0" xfId="70" applyFont="1" applyAlignment="1">
      <alignment horizontal="center" vertical="center"/>
      <protection/>
    </xf>
    <xf numFmtId="0" fontId="2" fillId="0" borderId="1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2" fillId="0" borderId="9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8评分表" xfId="48"/>
    <cellStyle name="好" xfId="49"/>
    <cellStyle name="适中" xfId="50"/>
    <cellStyle name="20% - 强调文字颜色 5" xfId="51"/>
    <cellStyle name="强调文字颜色 1" xfId="52"/>
    <cellStyle name="常规_8评分表_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10评分汇总表" xfId="68"/>
    <cellStyle name="常规_6资格性审查表_3" xfId="69"/>
    <cellStyle name="常规_Sheet6" xfId="70"/>
    <cellStyle name="常规 3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view="pageBreakPreview" zoomScaleNormal="80" zoomScaleSheetLayoutView="100" workbookViewId="0" topLeftCell="A1">
      <selection activeCell="W5" sqref="W5"/>
    </sheetView>
  </sheetViews>
  <sheetFormatPr defaultColWidth="9.00390625" defaultRowHeight="14.25"/>
  <cols>
    <col min="1" max="1" width="5.00390625" style="0" customWidth="1"/>
    <col min="2" max="2" width="15.875" style="0" customWidth="1"/>
    <col min="3" max="6" width="7.75390625" style="4" customWidth="1"/>
    <col min="7" max="18" width="9.00390625" style="4" customWidth="1"/>
    <col min="19" max="19" width="9.00390625" style="5" customWidth="1"/>
    <col min="20" max="20" width="25.50390625" style="0" customWidth="1"/>
  </cols>
  <sheetData>
    <row r="1" spans="1:21" s="1" customFormat="1" ht="33.75" customHeight="1">
      <c r="A1" s="6" t="s">
        <v>0</v>
      </c>
      <c r="B1" s="7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9"/>
      <c r="T1" s="7"/>
      <c r="U1" s="30"/>
    </row>
    <row r="2" spans="1:20" s="2" customFormat="1" ht="2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1" customFormat="1" ht="22.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1"/>
      <c r="T3" s="32" t="s">
        <v>3</v>
      </c>
    </row>
    <row r="4" spans="1:21" s="3" customFormat="1" ht="72.75" customHeight="1">
      <c r="A4" s="13" t="s">
        <v>4</v>
      </c>
      <c r="B4" s="14" t="s">
        <v>5</v>
      </c>
      <c r="C4" s="15" t="s">
        <v>6</v>
      </c>
      <c r="D4" s="15" t="s">
        <v>7</v>
      </c>
      <c r="E4" s="15" t="s">
        <v>8</v>
      </c>
      <c r="F4" s="15" t="s">
        <v>7</v>
      </c>
      <c r="G4" s="16" t="s">
        <v>9</v>
      </c>
      <c r="H4" s="17"/>
      <c r="I4" s="27" t="s">
        <v>10</v>
      </c>
      <c r="J4" s="27"/>
      <c r="K4" s="27" t="s">
        <v>11</v>
      </c>
      <c r="L4" s="27"/>
      <c r="M4" s="27" t="s">
        <v>12</v>
      </c>
      <c r="N4" s="27"/>
      <c r="O4" s="27" t="s">
        <v>13</v>
      </c>
      <c r="P4" s="27"/>
      <c r="Q4" s="27" t="s">
        <v>14</v>
      </c>
      <c r="R4" s="27"/>
      <c r="S4" s="33" t="s">
        <v>15</v>
      </c>
      <c r="T4" s="34" t="s">
        <v>16</v>
      </c>
      <c r="U4" s="35"/>
    </row>
    <row r="5" spans="1:21" s="3" customFormat="1" ht="66.75" customHeight="1">
      <c r="A5" s="18"/>
      <c r="B5" s="19"/>
      <c r="C5" s="20"/>
      <c r="D5" s="20"/>
      <c r="E5" s="20"/>
      <c r="F5" s="20"/>
      <c r="G5" s="21" t="s">
        <v>17</v>
      </c>
      <c r="H5" s="22" t="s">
        <v>18</v>
      </c>
      <c r="I5" s="21" t="s">
        <v>19</v>
      </c>
      <c r="J5" s="22" t="s">
        <v>18</v>
      </c>
      <c r="K5" s="21" t="s">
        <v>19</v>
      </c>
      <c r="L5" s="22" t="s">
        <v>18</v>
      </c>
      <c r="M5" s="21" t="s">
        <v>19</v>
      </c>
      <c r="N5" s="22" t="s">
        <v>18</v>
      </c>
      <c r="O5" s="21" t="s">
        <v>19</v>
      </c>
      <c r="P5" s="22" t="s">
        <v>18</v>
      </c>
      <c r="Q5" s="21" t="s">
        <v>17</v>
      </c>
      <c r="R5" s="22" t="s">
        <v>18</v>
      </c>
      <c r="S5" s="36"/>
      <c r="T5" s="37"/>
      <c r="U5" s="35"/>
    </row>
    <row r="6" spans="1:21" s="3" customFormat="1" ht="66.75" customHeight="1">
      <c r="A6" s="23">
        <v>1</v>
      </c>
      <c r="B6" s="16" t="s">
        <v>20</v>
      </c>
      <c r="C6" s="24" t="s">
        <v>21</v>
      </c>
      <c r="D6" s="24" t="s">
        <v>22</v>
      </c>
      <c r="E6" s="24" t="s">
        <v>21</v>
      </c>
      <c r="F6" s="24" t="s">
        <v>22</v>
      </c>
      <c r="G6" s="25">
        <f>32*5</f>
        <v>160</v>
      </c>
      <c r="H6" s="25">
        <f aca="true" t="shared" si="0" ref="H6:H10">G6/5</f>
        <v>32</v>
      </c>
      <c r="I6" s="25">
        <f>52*4</f>
        <v>208</v>
      </c>
      <c r="J6" s="28">
        <f aca="true" t="shared" si="1" ref="J6:N6">I6/4</f>
        <v>52</v>
      </c>
      <c r="K6" s="28">
        <f>3*4</f>
        <v>12</v>
      </c>
      <c r="L6" s="28">
        <f t="shared" si="1"/>
        <v>3</v>
      </c>
      <c r="M6" s="28">
        <f>2*4</f>
        <v>8</v>
      </c>
      <c r="N6" s="28">
        <f t="shared" si="1"/>
        <v>2</v>
      </c>
      <c r="O6" s="28">
        <f>9+10+9+10</f>
        <v>38</v>
      </c>
      <c r="P6" s="28">
        <f aca="true" t="shared" si="2" ref="P6:P10">O6/4</f>
        <v>9.5</v>
      </c>
      <c r="Q6" s="28">
        <v>0</v>
      </c>
      <c r="R6" s="28">
        <f aca="true" t="shared" si="3" ref="R6:R10">Q6/5</f>
        <v>0</v>
      </c>
      <c r="S6" s="33">
        <f aca="true" t="shared" si="4" ref="S6:S10">R6+P6+N6+L6+J6+H6</f>
        <v>98.5</v>
      </c>
      <c r="T6" s="24" t="s">
        <v>23</v>
      </c>
      <c r="U6" s="35"/>
    </row>
    <row r="7" spans="1:21" s="3" customFormat="1" ht="66.75" customHeight="1">
      <c r="A7" s="23">
        <v>2</v>
      </c>
      <c r="B7" s="16" t="s">
        <v>24</v>
      </c>
      <c r="C7" s="24" t="s">
        <v>25</v>
      </c>
      <c r="D7" s="24" t="s">
        <v>22</v>
      </c>
      <c r="E7" s="24" t="s">
        <v>25</v>
      </c>
      <c r="F7" s="24" t="s">
        <v>22</v>
      </c>
      <c r="G7" s="25">
        <f>29.2*5</f>
        <v>146</v>
      </c>
      <c r="H7" s="25">
        <f t="shared" si="0"/>
        <v>29.2</v>
      </c>
      <c r="I7" s="25">
        <f>51*4</f>
        <v>204</v>
      </c>
      <c r="J7" s="28">
        <f aca="true" t="shared" si="5" ref="J7:N7">I7/4</f>
        <v>51</v>
      </c>
      <c r="K7" s="28">
        <f>3*4</f>
        <v>12</v>
      </c>
      <c r="L7" s="28">
        <f t="shared" si="5"/>
        <v>3</v>
      </c>
      <c r="M7" s="28">
        <f>1*4</f>
        <v>4</v>
      </c>
      <c r="N7" s="28">
        <f t="shared" si="5"/>
        <v>1</v>
      </c>
      <c r="O7" s="28">
        <f>10+10+10+10</f>
        <v>40</v>
      </c>
      <c r="P7" s="28">
        <f t="shared" si="2"/>
        <v>10</v>
      </c>
      <c r="Q7" s="28">
        <v>0</v>
      </c>
      <c r="R7" s="28">
        <f t="shared" si="3"/>
        <v>0</v>
      </c>
      <c r="S7" s="38">
        <f t="shared" si="4"/>
        <v>94.2</v>
      </c>
      <c r="T7" s="24"/>
      <c r="U7" s="35"/>
    </row>
    <row r="8" spans="1:21" s="3" customFormat="1" ht="66.75" customHeight="1">
      <c r="A8" s="23">
        <v>3</v>
      </c>
      <c r="B8" s="26" t="s">
        <v>26</v>
      </c>
      <c r="C8" s="24" t="s">
        <v>21</v>
      </c>
      <c r="D8" s="24" t="s">
        <v>22</v>
      </c>
      <c r="E8" s="24" t="s">
        <v>21</v>
      </c>
      <c r="F8" s="24" t="s">
        <v>22</v>
      </c>
      <c r="G8" s="25">
        <f>29.18*5</f>
        <v>145.9</v>
      </c>
      <c r="H8" s="25">
        <f t="shared" si="0"/>
        <v>29.18</v>
      </c>
      <c r="I8" s="25">
        <f>34*4</f>
        <v>136</v>
      </c>
      <c r="J8" s="28">
        <f aca="true" t="shared" si="6" ref="J8:N8">I8/4</f>
        <v>34</v>
      </c>
      <c r="K8" s="28">
        <v>0</v>
      </c>
      <c r="L8" s="28">
        <f t="shared" si="6"/>
        <v>0</v>
      </c>
      <c r="M8" s="28">
        <v>0</v>
      </c>
      <c r="N8" s="28">
        <f t="shared" si="6"/>
        <v>0</v>
      </c>
      <c r="O8" s="28">
        <f>6+4+10+3</f>
        <v>23</v>
      </c>
      <c r="P8" s="28">
        <f t="shared" si="2"/>
        <v>5.75</v>
      </c>
      <c r="Q8" s="28">
        <v>0</v>
      </c>
      <c r="R8" s="28">
        <f t="shared" si="3"/>
        <v>0</v>
      </c>
      <c r="S8" s="38">
        <f t="shared" si="4"/>
        <v>68.93</v>
      </c>
      <c r="T8" s="24"/>
      <c r="U8" s="35"/>
    </row>
    <row r="9" spans="1:21" ht="66.75" customHeight="1">
      <c r="A9" s="23">
        <v>4</v>
      </c>
      <c r="B9" s="16" t="s">
        <v>27</v>
      </c>
      <c r="C9" s="24" t="s">
        <v>21</v>
      </c>
      <c r="D9" s="24" t="s">
        <v>22</v>
      </c>
      <c r="E9" s="24" t="s">
        <v>21</v>
      </c>
      <c r="F9" s="24" t="s">
        <v>22</v>
      </c>
      <c r="G9" s="25">
        <f>29.03*5</f>
        <v>145.15</v>
      </c>
      <c r="H9" s="25">
        <f t="shared" si="0"/>
        <v>29.03</v>
      </c>
      <c r="I9" s="25">
        <f>21.25*4</f>
        <v>85</v>
      </c>
      <c r="J9" s="28">
        <f aca="true" t="shared" si="7" ref="J9:N9">I9/4</f>
        <v>21.25</v>
      </c>
      <c r="K9" s="28">
        <v>0</v>
      </c>
      <c r="L9" s="28">
        <f t="shared" si="7"/>
        <v>0</v>
      </c>
      <c r="M9" s="28">
        <v>0</v>
      </c>
      <c r="N9" s="28">
        <f t="shared" si="7"/>
        <v>0</v>
      </c>
      <c r="O9" s="28">
        <f>9+10+10+10</f>
        <v>39</v>
      </c>
      <c r="P9" s="28">
        <f t="shared" si="2"/>
        <v>9.75</v>
      </c>
      <c r="Q9" s="28">
        <v>0</v>
      </c>
      <c r="R9" s="28">
        <f t="shared" si="3"/>
        <v>0</v>
      </c>
      <c r="S9" s="38">
        <f t="shared" si="4"/>
        <v>60.03</v>
      </c>
      <c r="T9" s="24"/>
      <c r="U9" s="39"/>
    </row>
    <row r="10" spans="1:21" ht="66.75" customHeight="1">
      <c r="A10" s="23">
        <v>5</v>
      </c>
      <c r="B10" s="16" t="s">
        <v>28</v>
      </c>
      <c r="C10" s="24" t="s">
        <v>21</v>
      </c>
      <c r="D10" s="24" t="s">
        <v>22</v>
      </c>
      <c r="E10" s="24" t="s">
        <v>21</v>
      </c>
      <c r="F10" s="24" t="s">
        <v>22</v>
      </c>
      <c r="G10" s="25">
        <f>29.07*5</f>
        <v>145.35</v>
      </c>
      <c r="H10" s="25">
        <f t="shared" si="0"/>
        <v>29.07</v>
      </c>
      <c r="I10" s="25">
        <f>21*4</f>
        <v>84</v>
      </c>
      <c r="J10" s="28">
        <f aca="true" t="shared" si="8" ref="J10:N10">I10/4</f>
        <v>21</v>
      </c>
      <c r="K10" s="28">
        <v>0</v>
      </c>
      <c r="L10" s="28">
        <f t="shared" si="8"/>
        <v>0</v>
      </c>
      <c r="M10" s="28">
        <v>0</v>
      </c>
      <c r="N10" s="28">
        <f t="shared" si="8"/>
        <v>0</v>
      </c>
      <c r="O10" s="28">
        <f>9+10+10+10</f>
        <v>39</v>
      </c>
      <c r="P10" s="28">
        <f t="shared" si="2"/>
        <v>9.75</v>
      </c>
      <c r="Q10" s="28">
        <v>0</v>
      </c>
      <c r="R10" s="28">
        <f t="shared" si="3"/>
        <v>0</v>
      </c>
      <c r="S10" s="33">
        <f t="shared" si="4"/>
        <v>59.82</v>
      </c>
      <c r="T10" s="24"/>
      <c r="U10" s="39"/>
    </row>
  </sheetData>
  <sheetProtection/>
  <mergeCells count="18">
    <mergeCell ref="A1:T1"/>
    <mergeCell ref="A2:T2"/>
    <mergeCell ref="A3:S3"/>
    <mergeCell ref="G4:H4"/>
    <mergeCell ref="I4:J4"/>
    <mergeCell ref="K4:L4"/>
    <mergeCell ref="M4:N4"/>
    <mergeCell ref="O4:P4"/>
    <mergeCell ref="Q4:R4"/>
    <mergeCell ref="A4:A5"/>
    <mergeCell ref="B4:B5"/>
    <mergeCell ref="C4:C5"/>
    <mergeCell ref="D4:D5"/>
    <mergeCell ref="E4:E5"/>
    <mergeCell ref="F4:F5"/>
    <mergeCell ref="S4:S5"/>
    <mergeCell ref="T4:T5"/>
    <mergeCell ref="T6:T10"/>
  </mergeCells>
  <dataValidations count="1">
    <dataValidation errorStyle="warning" type="custom" allowBlank="1" showErrorMessage="1" errorTitle="拒绝重复输入" error="当前输入的内容，与本区域的其他单元格内容重复。" sqref="B7 B8 B9:B10 G7:G8 H7:H8 H9:H10 I7:I10">
      <formula1>COUNTIF($F$8:$F$11,B7)&lt;2</formula1>
    </dataValidation>
  </dataValidations>
  <printOptions/>
  <pageMargins left="0.75" right="0.75" top="1" bottom="1" header="0.51" footer="0.51"/>
  <pageSetup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杨婷</cp:lastModifiedBy>
  <dcterms:created xsi:type="dcterms:W3CDTF">2016-12-12T07:34:19Z</dcterms:created>
  <dcterms:modified xsi:type="dcterms:W3CDTF">2021-12-21T05:53:48Z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28FD54A725064AD9825BA067FC03B82A</vt:lpwstr>
  </property>
</Properties>
</file>