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包" sheetId="1" r:id="rId1"/>
  </sheets>
  <definedNames>
    <definedName name="_xlnm.Print_Area" localSheetId="0">'1包'!$A$1:$T$9</definedName>
  </definedNames>
  <calcPr fullCalcOnLoad="1"/>
</workbook>
</file>

<file path=xl/sharedStrings.xml><?xml version="1.0" encoding="utf-8"?>
<sst xmlns="http://schemas.openxmlformats.org/spreadsheetml/2006/main" count="51" uniqueCount="28">
  <si>
    <t>评审情况表</t>
  </si>
  <si>
    <t>项目名称：成都市成华生态环境局成华区餐饮油烟在线监测数据购买服务项目</t>
  </si>
  <si>
    <t>项目编号：510108202100260</t>
  </si>
  <si>
    <t>评审时间：2021.11.23</t>
  </si>
  <si>
    <t xml:space="preserve">序号 </t>
  </si>
  <si>
    <t>投标人名称</t>
  </si>
  <si>
    <t>是否通过资格性审查</t>
  </si>
  <si>
    <t>未通过原因</t>
  </si>
  <si>
    <t>是否通过有效性审查</t>
  </si>
  <si>
    <t>报价
（10分）</t>
  </si>
  <si>
    <t>技术要求
(21分)</t>
  </si>
  <si>
    <t>油烟在线监管平台技术指标功能演示
(20分)</t>
  </si>
  <si>
    <t>履约经验(5分)</t>
  </si>
  <si>
    <t>实施方案  
 (33分)</t>
  </si>
  <si>
    <t>供应商或产品制造商实力    （11分)</t>
  </si>
  <si>
    <t>平均分汇总</t>
  </si>
  <si>
    <t>评审结果</t>
  </si>
  <si>
    <t>3人汇总分</t>
  </si>
  <si>
    <t>平均分</t>
  </si>
  <si>
    <t>2人汇总分</t>
  </si>
  <si>
    <t>四川清风侠环保设备有限公司</t>
  </si>
  <si>
    <t>是</t>
  </si>
  <si>
    <t>/</t>
  </si>
  <si>
    <r>
      <t>第一名：四川清风侠环保设备有限公司；</t>
    </r>
    <r>
      <rPr>
        <sz val="14"/>
        <color indexed="10"/>
        <rFont val="宋体"/>
        <family val="0"/>
      </rPr>
      <t>投标报价</t>
    </r>
    <r>
      <rPr>
        <sz val="14"/>
        <rFont val="宋体"/>
        <family val="0"/>
      </rPr>
      <t>：3000元/点•年；
第二名：成都美特智控科技有限公司；</t>
    </r>
    <r>
      <rPr>
        <sz val="14"/>
        <color indexed="10"/>
        <rFont val="宋体"/>
        <family val="0"/>
      </rPr>
      <t>投标报价</t>
    </r>
    <r>
      <rPr>
        <sz val="14"/>
        <rFont val="宋体"/>
        <family val="0"/>
      </rPr>
      <t>：2500元/点•年；
第三名：成都宏泉环保科技有限公司；</t>
    </r>
    <r>
      <rPr>
        <sz val="14"/>
        <color indexed="10"/>
        <rFont val="宋体"/>
        <family val="0"/>
      </rPr>
      <t>投标报价</t>
    </r>
    <r>
      <rPr>
        <sz val="14"/>
        <rFont val="宋体"/>
        <family val="0"/>
      </rPr>
      <t>：3100元/点•年；</t>
    </r>
  </si>
  <si>
    <t>成都美特智控科技有限公司</t>
  </si>
  <si>
    <t xml:space="preserve">是 </t>
  </si>
  <si>
    <t>成都宏泉环保科技有限公司</t>
  </si>
  <si>
    <t>成都捷诚兴锐环保科技有限公司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</si>
</sst>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4"/>
      <name val="仿宋_GB2312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0" fillId="0" borderId="0">
      <alignment vertical="center"/>
      <protection/>
    </xf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8" fillId="0" borderId="0">
      <alignment vertical="center"/>
      <protection/>
    </xf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8" fillId="0" borderId="0">
      <alignment vertical="center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9" xfId="70" applyFont="1" applyBorder="1" applyAlignment="1">
      <alignment horizontal="center" vertical="center" wrapText="1"/>
      <protection/>
    </xf>
    <xf numFmtId="0" fontId="4" fillId="0" borderId="9" xfId="70" applyFont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68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9" xfId="68" applyFont="1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20" xfId="68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53" applyFont="1" applyBorder="1" applyAlignment="1">
      <alignment horizontal="center" vertical="center" wrapText="1"/>
      <protection/>
    </xf>
    <xf numFmtId="0" fontId="2" fillId="0" borderId="24" xfId="53" applyFont="1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_8评分表" xfId="48"/>
    <cellStyle name="好" xfId="49"/>
    <cellStyle name="适中" xfId="50"/>
    <cellStyle name="20% - 强调文字颜色 5" xfId="51"/>
    <cellStyle name="强调文字颜色 1" xfId="52"/>
    <cellStyle name="常规_8评分表_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10评分汇总表" xfId="68"/>
    <cellStyle name="常规_6资格性审查表_3" xfId="69"/>
    <cellStyle name="常规_Sheet6" xfId="70"/>
    <cellStyle name="常规 3" xfId="71"/>
    <cellStyle name="常规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view="pageBreakPreview" zoomScale="80" zoomScaleNormal="80" zoomScaleSheetLayoutView="80" workbookViewId="0" topLeftCell="A1">
      <selection activeCell="W4" sqref="W4"/>
    </sheetView>
  </sheetViews>
  <sheetFormatPr defaultColWidth="9.00390625" defaultRowHeight="14.25"/>
  <cols>
    <col min="1" max="1" width="6.125" style="0" customWidth="1"/>
    <col min="2" max="2" width="24.375" style="0" customWidth="1"/>
    <col min="3" max="6" width="6.50390625" style="5" customWidth="1"/>
    <col min="7" max="18" width="8.25390625" style="5" customWidth="1"/>
    <col min="19" max="19" width="8.25390625" style="6" customWidth="1"/>
    <col min="20" max="20" width="25.50390625" style="0" customWidth="1"/>
  </cols>
  <sheetData>
    <row r="1" spans="1:20" s="1" customFormat="1" ht="33.75" customHeight="1">
      <c r="A1" s="7" t="s">
        <v>0</v>
      </c>
      <c r="B1" s="8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33"/>
      <c r="T1" s="8"/>
    </row>
    <row r="2" spans="1:20" s="2" customFormat="1" ht="36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3" customFormat="1" ht="36" customHeigh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34"/>
      <c r="T3" s="35" t="s">
        <v>3</v>
      </c>
    </row>
    <row r="4" spans="1:20" s="4" customFormat="1" ht="78" customHeight="1">
      <c r="A4" s="14" t="s">
        <v>4</v>
      </c>
      <c r="B4" s="15" t="s">
        <v>5</v>
      </c>
      <c r="C4" s="16" t="s">
        <v>6</v>
      </c>
      <c r="D4" s="16" t="s">
        <v>7</v>
      </c>
      <c r="E4" s="16" t="s">
        <v>8</v>
      </c>
      <c r="F4" s="17" t="s">
        <v>7</v>
      </c>
      <c r="G4" s="18" t="s">
        <v>9</v>
      </c>
      <c r="H4" s="18"/>
      <c r="I4" s="29" t="s">
        <v>10</v>
      </c>
      <c r="J4" s="29"/>
      <c r="K4" s="29" t="s">
        <v>11</v>
      </c>
      <c r="L4" s="29"/>
      <c r="M4" s="29" t="s">
        <v>12</v>
      </c>
      <c r="N4" s="29"/>
      <c r="O4" s="29" t="s">
        <v>13</v>
      </c>
      <c r="P4" s="29"/>
      <c r="Q4" s="36" t="s">
        <v>14</v>
      </c>
      <c r="R4" s="36"/>
      <c r="S4" s="37" t="s">
        <v>15</v>
      </c>
      <c r="T4" s="38" t="s">
        <v>16</v>
      </c>
    </row>
    <row r="5" spans="1:20" s="4" customFormat="1" ht="63.75" customHeight="1">
      <c r="A5" s="19"/>
      <c r="B5" s="20"/>
      <c r="C5" s="21"/>
      <c r="D5" s="21"/>
      <c r="E5" s="21"/>
      <c r="F5" s="22"/>
      <c r="G5" s="23" t="s">
        <v>17</v>
      </c>
      <c r="H5" s="24" t="s">
        <v>18</v>
      </c>
      <c r="I5" s="23" t="s">
        <v>19</v>
      </c>
      <c r="J5" s="24" t="s">
        <v>18</v>
      </c>
      <c r="K5" s="23" t="s">
        <v>19</v>
      </c>
      <c r="L5" s="24" t="s">
        <v>18</v>
      </c>
      <c r="M5" s="23" t="s">
        <v>17</v>
      </c>
      <c r="N5" s="24" t="s">
        <v>18</v>
      </c>
      <c r="O5" s="23" t="s">
        <v>19</v>
      </c>
      <c r="P5" s="30" t="s">
        <v>18</v>
      </c>
      <c r="Q5" s="23" t="s">
        <v>17</v>
      </c>
      <c r="R5" s="24" t="s">
        <v>18</v>
      </c>
      <c r="S5" s="22"/>
      <c r="T5" s="39"/>
    </row>
    <row r="6" spans="1:20" s="4" customFormat="1" ht="63.75" customHeight="1">
      <c r="A6" s="25">
        <v>1</v>
      </c>
      <c r="B6" s="26" t="s">
        <v>20</v>
      </c>
      <c r="C6" s="27" t="s">
        <v>21</v>
      </c>
      <c r="D6" s="27" t="s">
        <v>22</v>
      </c>
      <c r="E6" s="27" t="s">
        <v>21</v>
      </c>
      <c r="F6" s="27" t="s">
        <v>22</v>
      </c>
      <c r="G6" s="28">
        <f>6.33*3</f>
        <v>18.990000000000002</v>
      </c>
      <c r="H6" s="28">
        <f aca="true" t="shared" si="0" ref="H6:H9">G6/3</f>
        <v>6.330000000000001</v>
      </c>
      <c r="I6" s="28">
        <f>21*2</f>
        <v>42</v>
      </c>
      <c r="J6" s="31">
        <f aca="true" t="shared" si="1" ref="J6:J9">I6/2</f>
        <v>21</v>
      </c>
      <c r="K6" s="31">
        <f>20*2</f>
        <v>40</v>
      </c>
      <c r="L6" s="31">
        <f aca="true" t="shared" si="2" ref="L6:L9">K6/2</f>
        <v>20</v>
      </c>
      <c r="M6" s="31">
        <f>4*3</f>
        <v>12</v>
      </c>
      <c r="N6" s="31">
        <f aca="true" t="shared" si="3" ref="N6:N9">M6/3</f>
        <v>4</v>
      </c>
      <c r="O6" s="31">
        <f>33+28.5</f>
        <v>61.5</v>
      </c>
      <c r="P6" s="32">
        <f aca="true" t="shared" si="4" ref="P6:P9">O6/2</f>
        <v>30.75</v>
      </c>
      <c r="Q6" s="40">
        <f>11*3</f>
        <v>33</v>
      </c>
      <c r="R6" s="40">
        <f aca="true" t="shared" si="5" ref="R6:R9">Q6/3</f>
        <v>11</v>
      </c>
      <c r="S6" s="25">
        <f aca="true" t="shared" si="6" ref="S6:S9">R6+P6+N6+L6+J6+H6</f>
        <v>93.08</v>
      </c>
      <c r="T6" s="27" t="s">
        <v>23</v>
      </c>
    </row>
    <row r="7" spans="1:20" s="4" customFormat="1" ht="63.75" customHeight="1">
      <c r="A7" s="25">
        <v>2</v>
      </c>
      <c r="B7" s="26" t="s">
        <v>24</v>
      </c>
      <c r="C7" s="27" t="s">
        <v>25</v>
      </c>
      <c r="D7" s="27" t="s">
        <v>22</v>
      </c>
      <c r="E7" s="27" t="s">
        <v>25</v>
      </c>
      <c r="F7" s="27" t="s">
        <v>22</v>
      </c>
      <c r="G7" s="28">
        <f>7.6*3</f>
        <v>22.799999999999997</v>
      </c>
      <c r="H7" s="28">
        <f t="shared" si="0"/>
        <v>7.599999999999999</v>
      </c>
      <c r="I7" s="28">
        <f>20*2</f>
        <v>40</v>
      </c>
      <c r="J7" s="31">
        <f t="shared" si="1"/>
        <v>20</v>
      </c>
      <c r="K7" s="31">
        <f>18*2</f>
        <v>36</v>
      </c>
      <c r="L7" s="31">
        <f t="shared" si="2"/>
        <v>18</v>
      </c>
      <c r="M7" s="31">
        <f>5*3</f>
        <v>15</v>
      </c>
      <c r="N7" s="31">
        <f t="shared" si="3"/>
        <v>5</v>
      </c>
      <c r="O7" s="31">
        <f>29+31</f>
        <v>60</v>
      </c>
      <c r="P7" s="32">
        <f t="shared" si="4"/>
        <v>30</v>
      </c>
      <c r="Q7" s="40">
        <f>10*3</f>
        <v>30</v>
      </c>
      <c r="R7" s="40">
        <f t="shared" si="5"/>
        <v>10</v>
      </c>
      <c r="S7" s="25">
        <f t="shared" si="6"/>
        <v>90.6</v>
      </c>
      <c r="T7" s="27"/>
    </row>
    <row r="8" spans="1:20" s="4" customFormat="1" ht="63.75" customHeight="1">
      <c r="A8" s="25">
        <v>3</v>
      </c>
      <c r="B8" s="26" t="s">
        <v>26</v>
      </c>
      <c r="C8" s="27" t="s">
        <v>21</v>
      </c>
      <c r="D8" s="27" t="s">
        <v>22</v>
      </c>
      <c r="E8" s="27" t="s">
        <v>21</v>
      </c>
      <c r="F8" s="27" t="s">
        <v>22</v>
      </c>
      <c r="G8" s="28">
        <f>6.13*3</f>
        <v>18.39</v>
      </c>
      <c r="H8" s="28">
        <f t="shared" si="0"/>
        <v>6.13</v>
      </c>
      <c r="I8" s="28">
        <f>21*2</f>
        <v>42</v>
      </c>
      <c r="J8" s="31">
        <f t="shared" si="1"/>
        <v>21</v>
      </c>
      <c r="K8" s="31">
        <f>16*2</f>
        <v>32</v>
      </c>
      <c r="L8" s="31">
        <f t="shared" si="2"/>
        <v>16</v>
      </c>
      <c r="M8" s="31">
        <f>2*3</f>
        <v>6</v>
      </c>
      <c r="N8" s="31">
        <f t="shared" si="3"/>
        <v>2</v>
      </c>
      <c r="O8" s="31">
        <f>29+33</f>
        <v>62</v>
      </c>
      <c r="P8" s="32">
        <f t="shared" si="4"/>
        <v>31</v>
      </c>
      <c r="Q8" s="40">
        <f>11*3</f>
        <v>33</v>
      </c>
      <c r="R8" s="40">
        <f t="shared" si="5"/>
        <v>11</v>
      </c>
      <c r="S8" s="25">
        <f t="shared" si="6"/>
        <v>87.13</v>
      </c>
      <c r="T8" s="27"/>
    </row>
    <row r="9" spans="1:20" ht="63.75" customHeight="1">
      <c r="A9" s="25">
        <v>4</v>
      </c>
      <c r="B9" s="26" t="s">
        <v>27</v>
      </c>
      <c r="C9" s="27" t="s">
        <v>21</v>
      </c>
      <c r="D9" s="27" t="s">
        <v>22</v>
      </c>
      <c r="E9" s="27" t="s">
        <v>21</v>
      </c>
      <c r="F9" s="27" t="s">
        <v>22</v>
      </c>
      <c r="G9" s="28">
        <f>10*3</f>
        <v>30</v>
      </c>
      <c r="H9" s="28">
        <f t="shared" si="0"/>
        <v>10</v>
      </c>
      <c r="I9" s="28">
        <f>17*2</f>
        <v>34</v>
      </c>
      <c r="J9" s="31">
        <f t="shared" si="1"/>
        <v>17</v>
      </c>
      <c r="K9" s="31">
        <f>0</f>
        <v>0</v>
      </c>
      <c r="L9" s="31">
        <f t="shared" si="2"/>
        <v>0</v>
      </c>
      <c r="M9" s="31">
        <f>0</f>
        <v>0</v>
      </c>
      <c r="N9" s="31">
        <f t="shared" si="3"/>
        <v>0</v>
      </c>
      <c r="O9" s="31">
        <f>14+17.5</f>
        <v>31.5</v>
      </c>
      <c r="P9" s="32">
        <f t="shared" si="4"/>
        <v>15.75</v>
      </c>
      <c r="Q9" s="40">
        <f>1*3</f>
        <v>3</v>
      </c>
      <c r="R9" s="40">
        <f t="shared" si="5"/>
        <v>1</v>
      </c>
      <c r="S9" s="25">
        <f t="shared" si="6"/>
        <v>43.75</v>
      </c>
      <c r="T9" s="27"/>
    </row>
    <row r="10" ht="14.25"/>
  </sheetData>
  <sheetProtection/>
  <mergeCells count="18">
    <mergeCell ref="A1:T1"/>
    <mergeCell ref="A2:T2"/>
    <mergeCell ref="A3:S3"/>
    <mergeCell ref="G4:H4"/>
    <mergeCell ref="I4:J4"/>
    <mergeCell ref="K4:L4"/>
    <mergeCell ref="M4:N4"/>
    <mergeCell ref="O4:P4"/>
    <mergeCell ref="Q4:R4"/>
    <mergeCell ref="A4:A5"/>
    <mergeCell ref="B4:B5"/>
    <mergeCell ref="C4:C5"/>
    <mergeCell ref="D4:D5"/>
    <mergeCell ref="E4:E5"/>
    <mergeCell ref="F4:F5"/>
    <mergeCell ref="S4:S5"/>
    <mergeCell ref="T4:T5"/>
    <mergeCell ref="T6:T9"/>
  </mergeCells>
  <dataValidations count="2">
    <dataValidation errorStyle="warning" type="custom" allowBlank="1" showErrorMessage="1" errorTitle="拒绝重复输入" error="当前输入的内容，与本区域的其他单元格内容重复。" sqref="B6 B7 B8 B9">
      <formula1>COUNTIF($C$7:$C$9,B6)&lt;2</formula1>
    </dataValidation>
    <dataValidation errorStyle="warning" type="custom" allowBlank="1" showErrorMessage="1" errorTitle="拒绝重复输入" error="当前输入的内容，与本区域的其他单元格内容重复。" sqref="G6:G9 H6:H9 I6:I9">
      <formula1>COUNTIF($F$8:$F$12,G6)&lt;2</formula1>
    </dataValidation>
  </dataValidations>
  <printOptions/>
  <pageMargins left="0.75" right="0.75" top="1" bottom="1" header="0.51" footer="0.51"/>
  <pageSetup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2016-12-12T07:34:19Z</dcterms:created>
  <dcterms:modified xsi:type="dcterms:W3CDTF">2021-11-23T08:27:14Z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28FD54A725064AD9825BA067FC03B82A</vt:lpwstr>
  </property>
</Properties>
</file>