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.." sheetId="5" r:id="rId1"/>
  </sheets>
  <definedNames>
    <definedName name="_xlnm.Print_Area" localSheetId="0">..!$A$1:$AB$8</definedName>
  </definedNames>
  <calcPr calcId="144525"/>
</workbook>
</file>

<file path=xl/sharedStrings.xml><?xml version="1.0" encoding="utf-8"?>
<sst xmlns="http://schemas.openxmlformats.org/spreadsheetml/2006/main" count="53" uniqueCount="29">
  <si>
    <t>评审情况表</t>
  </si>
  <si>
    <t xml:space="preserve">项目名称：成都市体育局 《成都市体育设施布局专项规划（2021-2035）》编制项目
</t>
  </si>
  <si>
    <t>项目编号：510101202101668</t>
  </si>
  <si>
    <t>评审时间：2021.11.15</t>
  </si>
  <si>
    <t>序号</t>
  </si>
  <si>
    <t>供应商名称</t>
  </si>
  <si>
    <t>是否通过资格性审查</t>
  </si>
  <si>
    <t>是否通过有效性审查</t>
  </si>
  <si>
    <t>未通过原
因</t>
  </si>
  <si>
    <t>价格
（10分）</t>
  </si>
  <si>
    <t>政策解读及发展研判方案(10分)</t>
  </si>
  <si>
    <t>方案思路(21分)</t>
  </si>
  <si>
    <t>时间进度安排方案(4分)</t>
  </si>
  <si>
    <t>跟踪服务方案    （4分)</t>
  </si>
  <si>
    <t>项目负责人   (5分)</t>
  </si>
  <si>
    <t>团队成员（15分)</t>
  </si>
  <si>
    <t>获奖情况    （15分)</t>
  </si>
  <si>
    <t>履约能力（15分）</t>
  </si>
  <si>
    <t>资信（1分)</t>
  </si>
  <si>
    <t>平均分汇总</t>
  </si>
  <si>
    <t>评审结果：
第一名：成都市规划设计研究院
金额：310万元
第二名：四川省国土空间规划研究院
金额：316万元
第三名：中国建筑西南设计研究院有限公司
金额：312万元</t>
  </si>
  <si>
    <t>3人汇总分</t>
  </si>
  <si>
    <t>平均分</t>
  </si>
  <si>
    <t>2人汇总分</t>
  </si>
  <si>
    <t>成都市规划设计研究院</t>
  </si>
  <si>
    <t>是</t>
  </si>
  <si>
    <t>/</t>
  </si>
  <si>
    <t>四川省国土空间规划研究院</t>
  </si>
  <si>
    <t>中国建筑西南设计研究院有限公司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</si>
</sst>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7" fillId="0" borderId="0">
      <alignment vertical="center"/>
    </xf>
    <xf numFmtId="0" fontId="28" fillId="21" borderId="1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54" applyFont="1" applyAlignment="1">
      <alignment horizontal="center" vertical="center" wrapText="1"/>
    </xf>
    <xf numFmtId="0" fontId="5" fillId="0" borderId="0" xfId="54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5" xfId="52" applyFont="1" applyFill="1" applyBorder="1" applyAlignment="1">
      <alignment horizontal="center" vertical="center" wrapText="1"/>
    </xf>
    <xf numFmtId="0" fontId="8" fillId="0" borderId="6" xfId="52" applyFont="1" applyFill="1" applyBorder="1" applyAlignment="1">
      <alignment horizontal="center" vertical="center" wrapText="1"/>
    </xf>
    <xf numFmtId="0" fontId="9" fillId="0" borderId="1" xfId="32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10评分汇总表" xfId="52"/>
    <cellStyle name="常规_6资格性审查表_3" xfId="53"/>
    <cellStyle name="常规_Sheet6" xfId="54"/>
    <cellStyle name="常规 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"/>
  <sheetViews>
    <sheetView tabSelected="1" view="pageBreakPreview" zoomScale="115" zoomScaleNormal="100" workbookViewId="0">
      <selection activeCell="AD7" sqref="AD7"/>
    </sheetView>
  </sheetViews>
  <sheetFormatPr defaultColWidth="9" defaultRowHeight="13.5"/>
  <cols>
    <col min="1" max="1" width="2.88333333333333" customWidth="1"/>
    <col min="2" max="2" width="11.5583333333333" style="4" customWidth="1"/>
    <col min="3" max="5" width="5" customWidth="1"/>
    <col min="6" max="26" width="5.66666666666667" customWidth="1"/>
    <col min="27" max="27" width="6.88333333333333" customWidth="1"/>
    <col min="28" max="28" width="13.1083333333333" customWidth="1"/>
    <col min="29" max="37" width="11.8833333333333" customWidth="1"/>
  </cols>
  <sheetData>
    <row r="1" s="1" customFormat="1" ht="27" customHeight="1" spans="1:28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2" customFormat="1" ht="18" customHeight="1" spans="1:28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12"/>
      <c r="AB2" s="12"/>
    </row>
    <row r="3" s="2" customFormat="1" ht="25" customHeight="1" spans="1:28">
      <c r="A3" s="9" t="s">
        <v>2</v>
      </c>
      <c r="B3" s="10"/>
      <c r="C3" s="11"/>
      <c r="D3" s="11"/>
      <c r="E3" s="12"/>
      <c r="F3" s="12"/>
      <c r="G3" s="12"/>
      <c r="H3" s="12"/>
      <c r="I3" s="12"/>
      <c r="J3" s="12" t="s">
        <v>3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="3" customFormat="1" ht="57" customHeight="1" spans="1:28">
      <c r="A4" s="13" t="s">
        <v>4</v>
      </c>
      <c r="B4" s="14" t="s">
        <v>5</v>
      </c>
      <c r="C4" s="15" t="s">
        <v>6</v>
      </c>
      <c r="D4" s="15" t="s">
        <v>7</v>
      </c>
      <c r="E4" s="16" t="s">
        <v>8</v>
      </c>
      <c r="F4" s="17" t="s">
        <v>9</v>
      </c>
      <c r="G4" s="17"/>
      <c r="H4" s="18" t="s">
        <v>10</v>
      </c>
      <c r="I4" s="18"/>
      <c r="J4" s="18" t="s">
        <v>11</v>
      </c>
      <c r="K4" s="18"/>
      <c r="L4" s="18" t="s">
        <v>12</v>
      </c>
      <c r="M4" s="18"/>
      <c r="N4" s="18" t="s">
        <v>13</v>
      </c>
      <c r="O4" s="18"/>
      <c r="P4" s="18" t="s">
        <v>14</v>
      </c>
      <c r="Q4" s="18"/>
      <c r="R4" s="18" t="s">
        <v>15</v>
      </c>
      <c r="S4" s="18"/>
      <c r="T4" s="18" t="s">
        <v>16</v>
      </c>
      <c r="U4" s="18"/>
      <c r="V4" s="18" t="s">
        <v>17</v>
      </c>
      <c r="W4" s="18"/>
      <c r="X4" s="18" t="s">
        <v>18</v>
      </c>
      <c r="Y4" s="18"/>
      <c r="Z4" s="29" t="s">
        <v>19</v>
      </c>
      <c r="AA4" s="17" t="s">
        <v>20</v>
      </c>
      <c r="AB4" s="17"/>
    </row>
    <row r="5" s="3" customFormat="1" ht="63" customHeight="1" spans="1:28">
      <c r="A5" s="13"/>
      <c r="B5" s="14"/>
      <c r="C5" s="15"/>
      <c r="D5" s="15"/>
      <c r="E5" s="16"/>
      <c r="F5" s="19" t="s">
        <v>21</v>
      </c>
      <c r="G5" s="20" t="s">
        <v>22</v>
      </c>
      <c r="H5" s="19" t="s">
        <v>23</v>
      </c>
      <c r="I5" s="20" t="s">
        <v>22</v>
      </c>
      <c r="J5" s="19" t="s">
        <v>23</v>
      </c>
      <c r="K5" s="20" t="s">
        <v>22</v>
      </c>
      <c r="L5" s="19" t="s">
        <v>23</v>
      </c>
      <c r="M5" s="20" t="s">
        <v>22</v>
      </c>
      <c r="N5" s="19" t="s">
        <v>23</v>
      </c>
      <c r="O5" s="24" t="s">
        <v>22</v>
      </c>
      <c r="P5" s="19" t="s">
        <v>23</v>
      </c>
      <c r="Q5" s="20" t="s">
        <v>22</v>
      </c>
      <c r="R5" s="19" t="s">
        <v>23</v>
      </c>
      <c r="S5" s="24" t="s">
        <v>22</v>
      </c>
      <c r="T5" s="19" t="s">
        <v>23</v>
      </c>
      <c r="U5" s="20" t="s">
        <v>22</v>
      </c>
      <c r="V5" s="19" t="s">
        <v>21</v>
      </c>
      <c r="W5" s="20" t="s">
        <v>22</v>
      </c>
      <c r="X5" s="19" t="s">
        <v>23</v>
      </c>
      <c r="Y5" s="24" t="s">
        <v>22</v>
      </c>
      <c r="Z5" s="30"/>
      <c r="AA5" s="17"/>
      <c r="AB5" s="17"/>
    </row>
    <row r="6" s="3" customFormat="1" ht="60" customHeight="1" spans="1:28">
      <c r="A6" s="13">
        <v>1</v>
      </c>
      <c r="B6" s="21" t="s">
        <v>24</v>
      </c>
      <c r="C6" s="16" t="s">
        <v>25</v>
      </c>
      <c r="D6" s="16" t="s">
        <v>25</v>
      </c>
      <c r="E6" s="16" t="s">
        <v>26</v>
      </c>
      <c r="F6" s="17">
        <f t="shared" ref="F6:F8" si="0">G6*3</f>
        <v>30</v>
      </c>
      <c r="G6" s="22">
        <v>10</v>
      </c>
      <c r="H6" s="22">
        <f>10+10</f>
        <v>20</v>
      </c>
      <c r="I6" s="18">
        <f t="shared" ref="I6:I8" si="1">H6/2</f>
        <v>10</v>
      </c>
      <c r="J6" s="25">
        <f>19.5+19.5</f>
        <v>39</v>
      </c>
      <c r="K6" s="18">
        <f t="shared" ref="K6:K8" si="2">J6/2</f>
        <v>19.5</v>
      </c>
      <c r="L6" s="18">
        <f t="shared" ref="L6:L8" si="3">M6*2</f>
        <v>8</v>
      </c>
      <c r="M6" s="25">
        <v>4</v>
      </c>
      <c r="N6" s="25">
        <f>4+4</f>
        <v>8</v>
      </c>
      <c r="O6" s="26">
        <f t="shared" ref="O6:S6" si="4">N6/2</f>
        <v>4</v>
      </c>
      <c r="P6" s="25">
        <f>5+5</f>
        <v>10</v>
      </c>
      <c r="Q6" s="26">
        <f t="shared" si="4"/>
        <v>5</v>
      </c>
      <c r="R6" s="25">
        <f>15+15</f>
        <v>30</v>
      </c>
      <c r="S6" s="26">
        <f t="shared" si="4"/>
        <v>15</v>
      </c>
      <c r="T6" s="25">
        <f>3.5+3.5</f>
        <v>7</v>
      </c>
      <c r="U6" s="26">
        <f t="shared" ref="U6:U8" si="5">T6/2</f>
        <v>3.5</v>
      </c>
      <c r="V6" s="25">
        <f>12+12+12</f>
        <v>36</v>
      </c>
      <c r="W6" s="25">
        <f t="shared" ref="W6:W8" si="6">V6/3</f>
        <v>12</v>
      </c>
      <c r="X6" s="25">
        <f>1+1</f>
        <v>2</v>
      </c>
      <c r="Y6" s="26">
        <f t="shared" ref="Y6:Y8" si="7">X6/2</f>
        <v>1</v>
      </c>
      <c r="Z6" s="22">
        <f t="shared" ref="Z6:Z8" si="8">Y6+W6+U6+S6+Q6+O6+M6+K6+I6+G6</f>
        <v>84</v>
      </c>
      <c r="AA6" s="17"/>
      <c r="AB6" s="17"/>
    </row>
    <row r="7" s="3" customFormat="1" ht="60" customHeight="1" spans="1:28">
      <c r="A7" s="13">
        <v>2</v>
      </c>
      <c r="B7" s="21" t="s">
        <v>27</v>
      </c>
      <c r="C7" s="16" t="s">
        <v>25</v>
      </c>
      <c r="D7" s="16" t="s">
        <v>25</v>
      </c>
      <c r="E7" s="16" t="s">
        <v>26</v>
      </c>
      <c r="F7" s="17">
        <f t="shared" si="0"/>
        <v>29.43</v>
      </c>
      <c r="G7" s="23">
        <v>9.81</v>
      </c>
      <c r="H7" s="23">
        <f>10+7.5</f>
        <v>17.5</v>
      </c>
      <c r="I7" s="18">
        <f t="shared" si="1"/>
        <v>8.75</v>
      </c>
      <c r="J7" s="27">
        <f>16.5+19.5</f>
        <v>36</v>
      </c>
      <c r="K7" s="18">
        <f t="shared" si="2"/>
        <v>18</v>
      </c>
      <c r="L7" s="18">
        <f t="shared" si="3"/>
        <v>8</v>
      </c>
      <c r="M7" s="27">
        <v>4</v>
      </c>
      <c r="N7" s="27">
        <f>4+2</f>
        <v>6</v>
      </c>
      <c r="O7" s="26">
        <f t="shared" ref="O7:S7" si="9">N7/2</f>
        <v>3</v>
      </c>
      <c r="P7" s="27">
        <f>5+5</f>
        <v>10</v>
      </c>
      <c r="Q7" s="26">
        <f t="shared" si="9"/>
        <v>5</v>
      </c>
      <c r="R7" s="27">
        <f>12+12</f>
        <v>24</v>
      </c>
      <c r="S7" s="26">
        <f t="shared" si="9"/>
        <v>12</v>
      </c>
      <c r="T7" s="27">
        <f>3.5+3.5</f>
        <v>7</v>
      </c>
      <c r="U7" s="26">
        <f t="shared" si="5"/>
        <v>3.5</v>
      </c>
      <c r="V7" s="27">
        <f>11+11+11</f>
        <v>33</v>
      </c>
      <c r="W7" s="25">
        <f t="shared" si="6"/>
        <v>11</v>
      </c>
      <c r="X7" s="27">
        <v>0</v>
      </c>
      <c r="Y7" s="26">
        <f t="shared" si="7"/>
        <v>0</v>
      </c>
      <c r="Z7" s="22">
        <f t="shared" si="8"/>
        <v>75.06</v>
      </c>
      <c r="AA7" s="17"/>
      <c r="AB7" s="17"/>
    </row>
    <row r="8" s="3" customFormat="1" ht="60" customHeight="1" spans="1:28">
      <c r="A8" s="13">
        <v>3</v>
      </c>
      <c r="B8" s="21" t="s">
        <v>28</v>
      </c>
      <c r="C8" s="16" t="s">
        <v>25</v>
      </c>
      <c r="D8" s="16" t="s">
        <v>25</v>
      </c>
      <c r="E8" s="16" t="s">
        <v>26</v>
      </c>
      <c r="F8" s="17">
        <f t="shared" si="0"/>
        <v>29.82</v>
      </c>
      <c r="G8" s="18">
        <v>9.94</v>
      </c>
      <c r="H8" s="18">
        <f>10+5</f>
        <v>15</v>
      </c>
      <c r="I8" s="18">
        <f t="shared" si="1"/>
        <v>7.5</v>
      </c>
      <c r="J8" s="18">
        <f>16.5+19.5</f>
        <v>36</v>
      </c>
      <c r="K8" s="18">
        <f t="shared" si="2"/>
        <v>18</v>
      </c>
      <c r="L8" s="18">
        <f t="shared" si="3"/>
        <v>8</v>
      </c>
      <c r="M8" s="18">
        <v>4</v>
      </c>
      <c r="N8" s="28">
        <f>4+4</f>
        <v>8</v>
      </c>
      <c r="O8" s="26">
        <f t="shared" ref="O8:S8" si="10">N8/2</f>
        <v>4</v>
      </c>
      <c r="P8" s="25">
        <f>2.5+2.5</f>
        <v>5</v>
      </c>
      <c r="Q8" s="26">
        <f t="shared" si="10"/>
        <v>2.5</v>
      </c>
      <c r="R8" s="25">
        <f>10.5+10.5</f>
        <v>21</v>
      </c>
      <c r="S8" s="26">
        <f t="shared" si="10"/>
        <v>10.5</v>
      </c>
      <c r="T8" s="25">
        <f>4.5+4.5</f>
        <v>9</v>
      </c>
      <c r="U8" s="26">
        <f t="shared" si="5"/>
        <v>4.5</v>
      </c>
      <c r="V8" s="25">
        <f>5+5+5</f>
        <v>15</v>
      </c>
      <c r="W8" s="25">
        <f t="shared" si="6"/>
        <v>5</v>
      </c>
      <c r="X8" s="25">
        <v>0</v>
      </c>
      <c r="Y8" s="26">
        <f t="shared" si="7"/>
        <v>0</v>
      </c>
      <c r="Z8" s="22">
        <f t="shared" si="8"/>
        <v>65.94</v>
      </c>
      <c r="AA8" s="17"/>
      <c r="AB8" s="17"/>
    </row>
    <row r="9" spans="27:28">
      <c r="AA9" s="31"/>
      <c r="AB9" s="31"/>
    </row>
    <row r="10" spans="27:28">
      <c r="AA10" s="31"/>
      <c r="AB10" s="31"/>
    </row>
    <row r="11" spans="27:28">
      <c r="AA11" s="31"/>
      <c r="AB11" s="31"/>
    </row>
    <row r="12" spans="27:28">
      <c r="AA12" s="31"/>
      <c r="AB12" s="31"/>
    </row>
    <row r="13" spans="27:28">
      <c r="AA13" s="31"/>
      <c r="AB13" s="31"/>
    </row>
  </sheetData>
  <mergeCells count="21">
    <mergeCell ref="A1:AB1"/>
    <mergeCell ref="A2:Z2"/>
    <mergeCell ref="J3:U3"/>
    <mergeCell ref="AA3:AB3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A4:A5"/>
    <mergeCell ref="B4:B5"/>
    <mergeCell ref="C4:C5"/>
    <mergeCell ref="D4:D5"/>
    <mergeCell ref="E4:E5"/>
    <mergeCell ref="Z4:Z5"/>
    <mergeCell ref="AA4:AB8"/>
  </mergeCells>
  <dataValidations count="2">
    <dataValidation type="custom" allowBlank="1" showErrorMessage="1" errorTitle="拒绝重复输入" error="当前输入的内容，与本区域的其他单元格内容重复。" sqref="G7 H7 G8 H8" errorStyle="warning">
      <formula1>COUNTIF($F$8:$F$11,G7)&lt;2</formula1>
    </dataValidation>
    <dataValidation type="custom" allowBlank="1" showErrorMessage="1" errorTitle="拒绝重复输入" error="当前输入的内容，与本区域的其他单元格内容重复。" sqref="B6 B7 B8" errorStyle="warning">
      <formula1>COUNTIF($C$7:$C$8,B6)&lt;2</formula1>
    </dataValidation>
  </dataValidations>
  <pageMargins left="0" right="0" top="0" bottom="0" header="0.5" footer="0.5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杨婷</cp:lastModifiedBy>
  <dcterms:created xsi:type="dcterms:W3CDTF">2017-12-13T01:46:00Z</dcterms:created>
  <dcterms:modified xsi:type="dcterms:W3CDTF">2021-11-16T03:11:10Z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79F064A7E9C34FAF9CBAECB0C778DF36</vt:lpwstr>
  </property>
</Properties>
</file>