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88" windowHeight="9564"/>
  </bookViews>
  <sheets>
    <sheet name="Table 1" sheetId="1" r:id="rId1"/>
    <sheet name="Sheet1" sheetId="2" r:id="rId2"/>
  </sheets>
  <definedNames>
    <definedName name="_xlnm._FilterDatabase" localSheetId="0" hidden="1">'Table 1'!$A$3:$I$40</definedName>
  </definedNames>
  <calcPr calcId="144525"/>
</workbook>
</file>

<file path=xl/sharedStrings.xml><?xml version="1.0" encoding="utf-8"?>
<sst xmlns="http://schemas.openxmlformats.org/spreadsheetml/2006/main" count="196" uniqueCount="156">
  <si>
    <t>分部分项工程量清单与计价表</t>
  </si>
  <si>
    <t>单位(专业)工程名称:压赛堰社区更新改造项目（三期）-乌隘村国防光缆迁移项目</t>
  </si>
  <si>
    <t>综合单价</t>
  </si>
  <si>
    <t>序号</t>
  </si>
  <si>
    <t>项目编码</t>
  </si>
  <si>
    <t>项目名称</t>
  </si>
  <si>
    <t>项目特征</t>
  </si>
  <si>
    <t>计量单位</t>
  </si>
  <si>
    <t>工程量</t>
  </si>
  <si>
    <t>综合单价(元)</t>
  </si>
  <si>
    <t>合价(元)</t>
  </si>
  <si>
    <t>备注</t>
  </si>
  <si>
    <t>人工费</t>
  </si>
  <si>
    <t>机械费</t>
  </si>
  <si>
    <t>仪表费</t>
  </si>
  <si>
    <t>材料费</t>
  </si>
  <si>
    <t>材料总价</t>
  </si>
  <si>
    <t>规费及其他费</t>
  </si>
  <si>
    <t>税费</t>
  </si>
  <si>
    <t>安全生产费</t>
  </si>
  <si>
    <t>TSY2-001</t>
  </si>
  <si>
    <t>子机框及公共单元盘</t>
  </si>
  <si>
    <t>核对图纸，定位放线，做标记</t>
  </si>
  <si>
    <t>套</t>
  </si>
  <si>
    <t>安装子机框及公共单元盘</t>
  </si>
  <si>
    <t>TSY2-021</t>
  </si>
  <si>
    <t>测试PCM设备</t>
  </si>
  <si>
    <t>割缝，破100厚混凝土路面，废料装车外运至弃置点</t>
  </si>
  <si>
    <t>端</t>
  </si>
  <si>
    <t>TSY2-026</t>
  </si>
  <si>
    <t>测试波分复用设备 48波以下</t>
  </si>
  <si>
    <t>割缝，破150厚混凝土路面，废料装车外运至弃置点</t>
  </si>
  <si>
    <t>TSY2-027</t>
  </si>
  <si>
    <t>测试波分复用设备 96波以下</t>
  </si>
  <si>
    <t>破水泥花砖路面，废料装车外运至弃置点</t>
  </si>
  <si>
    <t>TSY2-028</t>
  </si>
  <si>
    <t>测试波分复用设备 192波以下</t>
  </si>
  <si>
    <t>沟槽及人手孔坑等综合考虑</t>
  </si>
  <si>
    <t>TSY2-038</t>
  </si>
  <si>
    <t>测试 OTN 电交叉设备 10T以上</t>
  </si>
  <si>
    <t>子架</t>
  </si>
  <si>
    <t>TSY2-052</t>
  </si>
  <si>
    <t>测试光线路放大器(OLA) 40波以上</t>
  </si>
  <si>
    <t>系统</t>
  </si>
  <si>
    <t>安装测试光线路放大器(OLA) 40波以上</t>
  </si>
  <si>
    <t>TSY2-059</t>
  </si>
  <si>
    <t>线路段光端对测</t>
  </si>
  <si>
    <t>方向·系统</t>
  </si>
  <si>
    <t>TSY2-064</t>
  </si>
  <si>
    <t>保护倒换测试</t>
  </si>
  <si>
    <t>原土回填</t>
  </si>
  <si>
    <t>环·系统</t>
  </si>
  <si>
    <t>TSY2-066</t>
  </si>
  <si>
    <t>余土装车外运弃置点</t>
  </si>
  <si>
    <t>TSY2-071</t>
  </si>
  <si>
    <t>光放段 光路优化</t>
  </si>
  <si>
    <t>混凝土基础</t>
  </si>
  <si>
    <t>系统·段</t>
  </si>
  <si>
    <t>TSY2-073</t>
  </si>
  <si>
    <t>线路保护</t>
  </si>
  <si>
    <t>划线定位、固定、管头套接等</t>
  </si>
  <si>
    <t>方向·段</t>
  </si>
  <si>
    <t>TSY2-079</t>
  </si>
  <si>
    <t>光纤复测 40km以上</t>
  </si>
  <si>
    <t>中继段/光放段</t>
  </si>
  <si>
    <t>TSY2-082</t>
  </si>
  <si>
    <t>同步网设备</t>
  </si>
  <si>
    <t>调测同步网设备</t>
  </si>
  <si>
    <t>TSY2-096</t>
  </si>
  <si>
    <t>网络管理系统</t>
  </si>
  <si>
    <t>支模、混凝土制作、浇筑、振捣等</t>
  </si>
  <si>
    <t>配合调测网络管理系统</t>
  </si>
  <si>
    <t>TSY3-029</t>
  </si>
  <si>
    <t xml:space="preserve"> 综合调测高端路由器</t>
  </si>
  <si>
    <t>井坑定位、砖砌、抹面、窗口制作、支架安装、上覆盖制作等</t>
  </si>
  <si>
    <t>调测路由器 综合调测高端路由器</t>
  </si>
  <si>
    <t>TSY3-043</t>
  </si>
  <si>
    <t>服务器 高端</t>
  </si>
  <si>
    <t>开窗、抹面等</t>
  </si>
  <si>
    <t>台</t>
  </si>
  <si>
    <t>配合调测服务器 高端</t>
  </si>
  <si>
    <t>TSY3-068</t>
  </si>
  <si>
    <t>网络安全设备 高端</t>
  </si>
  <si>
    <t>开挖墙洞</t>
  </si>
  <si>
    <t>调测网络安全设备 高端</t>
  </si>
  <si>
    <t>TSY4-018</t>
  </si>
  <si>
    <t>告警设备</t>
  </si>
  <si>
    <t>地下定向钻孔敷管 工作孔径Φ240毫米以内 每处30m以内</t>
  </si>
  <si>
    <t>调测告警设备</t>
  </si>
  <si>
    <t>TSY4-023</t>
  </si>
  <si>
    <t>操作维护中心设备</t>
  </si>
  <si>
    <t>地下定向钻孔敷管 工作孔径Φ240毫米以内 每增加10m</t>
  </si>
  <si>
    <t>调测操作维护中心设备</t>
  </si>
  <si>
    <t>TSY4-026</t>
  </si>
  <si>
    <t xml:space="preserve"> 控制点设备</t>
  </si>
  <si>
    <t>地下定向钻孔敷管 工作孔径Φ360毫米以内 每处30m以内</t>
  </si>
  <si>
    <t>调测业务 控制点设备</t>
  </si>
  <si>
    <t>TSY4-027</t>
  </si>
  <si>
    <t>数据点设备</t>
  </si>
  <si>
    <t>地下定向钻孔敷管 工作孔径Φ360毫米以内 每增加10m</t>
  </si>
  <si>
    <t>调测业务 数据点设备</t>
  </si>
  <si>
    <t>TSY5-057</t>
  </si>
  <si>
    <t>前后端系统联调</t>
  </si>
  <si>
    <t>画线定位、打孔固定，安装钢管等</t>
  </si>
  <si>
    <t>TXL1-003</t>
  </si>
  <si>
    <t>光电缆测试</t>
  </si>
  <si>
    <t>检查手孔抽水</t>
  </si>
  <si>
    <t>百米</t>
  </si>
  <si>
    <t>光(电)缆工程施工测量 管道</t>
  </si>
  <si>
    <t>TXL1-006</t>
  </si>
  <si>
    <t>单盘检验</t>
  </si>
  <si>
    <t>井盖修复更换</t>
  </si>
  <si>
    <t>芯盘</t>
  </si>
  <si>
    <t>单盘检验 光缆（双窗口）[工日×1.2]</t>
  </si>
  <si>
    <t>TXL2-121</t>
  </si>
  <si>
    <t xml:space="preserve">标石 </t>
  </si>
  <si>
    <t>个</t>
  </si>
  <si>
    <t>埋设标石 丘陵、水田、城区</t>
  </si>
  <si>
    <t>TXL2-123</t>
  </si>
  <si>
    <t>宣传警示牌</t>
  </si>
  <si>
    <t>块</t>
  </si>
  <si>
    <t>安装宣传警示牌</t>
  </si>
  <si>
    <t>TXL3-187</t>
  </si>
  <si>
    <t>地上传输设施清理服务</t>
  </si>
  <si>
    <t>千米条</t>
  </si>
  <si>
    <t>挂钩法拆除(不需入库)架空光缆 平原 36芯以下 (工日×0.4)</t>
  </si>
  <si>
    <t>TXL4-003</t>
  </si>
  <si>
    <t>布放光(电)缆手孔抽水</t>
  </si>
  <si>
    <t>TXL4-007</t>
  </si>
  <si>
    <t>传输通道保障服务</t>
  </si>
  <si>
    <t>km</t>
  </si>
  <si>
    <t>人工敷设塑料子管 4孔子管</t>
  </si>
  <si>
    <t>TXL4-011</t>
  </si>
  <si>
    <t>管道光缆 12芯以下</t>
  </si>
  <si>
    <t>敷设管道光缆 12芯以下</t>
  </si>
  <si>
    <t>TXL4-012</t>
  </si>
  <si>
    <t>管道光缆 24芯以下</t>
  </si>
  <si>
    <t>敷设管道光缆 24芯以下</t>
  </si>
  <si>
    <t>TXL4-050</t>
  </si>
  <si>
    <t>引上光缆</t>
  </si>
  <si>
    <t>条</t>
  </si>
  <si>
    <t>穿放引上光缆</t>
  </si>
  <si>
    <t>TXL6-008</t>
  </si>
  <si>
    <t>传输通道接续服务12芯</t>
  </si>
  <si>
    <t>头</t>
  </si>
  <si>
    <t>光缆接续 12芯以下</t>
  </si>
  <si>
    <t>TXL6-009</t>
  </si>
  <si>
    <t>传输通道接续服务24芯</t>
  </si>
  <si>
    <t>光缆接续 24芯以下</t>
  </si>
  <si>
    <t>TXL6-043</t>
  </si>
  <si>
    <t>小型中继段传输测试服务</t>
  </si>
  <si>
    <t>中继段</t>
  </si>
  <si>
    <t>40千米以上中继段光缆测试 12芯以下（双窗口）[工日×1.8]</t>
  </si>
  <si>
    <t>TXL6-073</t>
  </si>
  <si>
    <t>中型中继段传输测试服务</t>
  </si>
  <si>
    <t>40千米以下中继段光缆测试 24芯以下（双窗口）[工日×1.8]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</si>
</sst>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_ "/>
  </numFmts>
  <fonts count="29">
    <font>
      <sz val="10"/>
      <color rgb="FF000000"/>
      <name val="Times New Roman"/>
      <charset val="204"/>
    </font>
    <font>
      <b/>
      <sz val="18"/>
      <name val="宋体"/>
      <charset val="134"/>
    </font>
    <font>
      <sz val="18"/>
      <color rgb="FF000000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Times New Roman"/>
      <charset val="134"/>
    </font>
    <font>
      <sz val="12"/>
      <name val="宋体"/>
      <charset val="134"/>
    </font>
    <font>
      <sz val="10"/>
      <color rgb="FFFF0000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7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11" borderId="5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15" borderId="8" applyNumberFormat="0" applyAlignment="0" applyProtection="0">
      <alignment vertical="center"/>
    </xf>
    <xf numFmtId="0" fontId="23" fillId="15" borderId="4" applyNumberFormat="0" applyAlignment="0" applyProtection="0">
      <alignment vertical="center"/>
    </xf>
    <xf numFmtId="0" fontId="24" fillId="16" borderId="9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</cellStyleXfs>
  <cellXfs count="43">
    <xf numFmtId="0" fontId="0" fillId="0" borderId="0" xfId="0" applyFill="1" applyBorder="1" applyAlignment="1">
      <alignment horizontal="left" vertical="top"/>
    </xf>
    <xf numFmtId="0" fontId="0" fillId="2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76" fontId="0" fillId="0" borderId="0" xfId="0" applyNumberFormat="1" applyFill="1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 shrinkToFit="1"/>
    </xf>
    <xf numFmtId="0" fontId="3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77" fontId="3" fillId="2" borderId="1" xfId="0" applyNumberFormat="1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0" fillId="5" borderId="0" xfId="0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/>
    </xf>
    <xf numFmtId="177" fontId="3" fillId="0" borderId="3" xfId="0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177" fontId="3" fillId="2" borderId="3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Z41"/>
  <sheetViews>
    <sheetView tabSelected="1" workbookViewId="0">
      <selection activeCell="AC7" sqref="AC7"/>
    </sheetView>
  </sheetViews>
  <sheetFormatPr defaultColWidth="9" defaultRowHeight="13.2"/>
  <cols>
    <col min="1" max="1" width="5.77777777777778" style="2" customWidth="1"/>
    <col min="2" max="2" width="9.65740740740741" style="2" customWidth="1"/>
    <col min="3" max="3" width="60.4444444444444" style="2" customWidth="1"/>
    <col min="4" max="4" width="23.3333333333333" style="2" hidden="1" customWidth="1"/>
    <col min="5" max="5" width="12.4444444444444" style="2" customWidth="1"/>
    <col min="6" max="6" width="9.65740740740741" style="2" customWidth="1"/>
    <col min="7" max="7" width="11.4444444444444" style="2" customWidth="1"/>
    <col min="8" max="8" width="13.5555555555556" style="3" customWidth="1"/>
    <col min="9" max="9" width="8.11111111111111" style="2" customWidth="1"/>
    <col min="10" max="10" width="8.11111111111111" style="2" hidden="1" customWidth="1" outlineLevel="1"/>
    <col min="11" max="11" width="61.3333333333333" style="4" hidden="1" customWidth="1" outlineLevel="1"/>
    <col min="12" max="12" width="9" style="2" hidden="1" outlineLevel="1"/>
    <col min="13" max="13" width="13" style="2" hidden="1" outlineLevel="1"/>
    <col min="14" max="16" width="9" style="2" hidden="1" outlineLevel="1"/>
    <col min="17" max="25" width="13" style="2" hidden="1" outlineLevel="1"/>
    <col min="26" max="26" width="13" style="5" hidden="1" outlineLevel="1"/>
    <col min="27" max="27" width="9" style="2" collapsed="1"/>
    <col min="28" max="16384" width="9" style="2"/>
  </cols>
  <sheetData>
    <row r="1" ht="36" customHeight="1" spans="1:11">
      <c r="A1" s="6" t="s">
        <v>0</v>
      </c>
      <c r="B1" s="7"/>
      <c r="C1" s="7"/>
      <c r="D1" s="7"/>
      <c r="E1" s="7"/>
      <c r="F1" s="7"/>
      <c r="G1" s="7"/>
      <c r="H1" s="8"/>
      <c r="I1" s="7"/>
      <c r="J1" s="25"/>
      <c r="K1" s="26"/>
    </row>
    <row r="2" spans="1:18">
      <c r="A2" s="9" t="s">
        <v>1</v>
      </c>
      <c r="B2" s="9"/>
      <c r="C2" s="9"/>
      <c r="D2" s="9"/>
      <c r="E2" s="9"/>
      <c r="F2" s="9"/>
      <c r="G2" s="9"/>
      <c r="H2" s="10"/>
      <c r="I2" s="9"/>
      <c r="J2" s="27"/>
      <c r="K2" s="28"/>
      <c r="M2" s="29" t="s">
        <v>2</v>
      </c>
      <c r="N2" s="30"/>
      <c r="O2" s="30"/>
      <c r="P2" s="30"/>
      <c r="Q2" s="30"/>
      <c r="R2" s="30"/>
    </row>
    <row r="3" spans="1:23">
      <c r="A3" s="11" t="s">
        <v>3</v>
      </c>
      <c r="B3" s="11" t="s">
        <v>4</v>
      </c>
      <c r="C3" s="11" t="s">
        <v>5</v>
      </c>
      <c r="D3" s="11" t="s">
        <v>6</v>
      </c>
      <c r="E3" s="11" t="s">
        <v>7</v>
      </c>
      <c r="F3" s="11" t="s">
        <v>8</v>
      </c>
      <c r="G3" s="11" t="s">
        <v>9</v>
      </c>
      <c r="H3" s="12" t="s">
        <v>10</v>
      </c>
      <c r="I3" s="11" t="s">
        <v>11</v>
      </c>
      <c r="J3" s="27"/>
      <c r="K3" s="28"/>
      <c r="M3" s="29" t="s">
        <v>12</v>
      </c>
      <c r="N3" s="29" t="s">
        <v>13</v>
      </c>
      <c r="O3" s="29" t="s">
        <v>14</v>
      </c>
      <c r="P3" s="29" t="s">
        <v>15</v>
      </c>
      <c r="Q3" s="29" t="s">
        <v>16</v>
      </c>
      <c r="R3" s="29" t="s">
        <v>17</v>
      </c>
      <c r="S3" s="42" t="s">
        <v>18</v>
      </c>
      <c r="T3" s="42" t="s">
        <v>19</v>
      </c>
      <c r="U3" s="42" t="s">
        <v>2</v>
      </c>
      <c r="V3" s="42" t="s">
        <v>18</v>
      </c>
      <c r="W3" s="42" t="s">
        <v>19</v>
      </c>
    </row>
    <row r="4" ht="25.05" customHeight="1" spans="1:26">
      <c r="A4" s="13">
        <v>1</v>
      </c>
      <c r="B4" s="14" t="s">
        <v>20</v>
      </c>
      <c r="C4" s="14" t="s">
        <v>21</v>
      </c>
      <c r="D4" s="15" t="s">
        <v>22</v>
      </c>
      <c r="E4" s="14" t="s">
        <v>23</v>
      </c>
      <c r="F4" s="16">
        <v>12</v>
      </c>
      <c r="G4" s="17"/>
      <c r="H4" s="17"/>
      <c r="I4" s="15"/>
      <c r="J4" s="31"/>
      <c r="K4" s="14" t="s">
        <v>24</v>
      </c>
      <c r="L4" s="16">
        <v>32</v>
      </c>
      <c r="M4" s="2">
        <v>119.7</v>
      </c>
      <c r="N4" s="32"/>
      <c r="Q4" s="2">
        <f>L4*P4</f>
        <v>0</v>
      </c>
      <c r="R4" s="2">
        <f>M4*1.1139</f>
        <v>133.33383</v>
      </c>
      <c r="S4" s="2">
        <f>(M4+N4+O4+R4+P4)*0.09</f>
        <v>22.7730447</v>
      </c>
      <c r="T4" s="2">
        <f>(M4+N4+O4+P4+R4+S4)*0.02</f>
        <v>5.516137494</v>
      </c>
      <c r="U4" s="2">
        <f>M4+N4+O4+P4+R4+S4+T4</f>
        <v>281.323012194</v>
      </c>
      <c r="V4" s="2">
        <f>L4*S4</f>
        <v>728.7374304</v>
      </c>
      <c r="W4" s="2">
        <f>L4*T4</f>
        <v>176.516399808</v>
      </c>
      <c r="X4" s="2">
        <f>L4*M4</f>
        <v>3830.4</v>
      </c>
      <c r="Y4" s="2">
        <f>L4*R4</f>
        <v>4266.68256</v>
      </c>
      <c r="Z4" s="5">
        <f>U4*0.628</f>
        <v>176.670851657832</v>
      </c>
    </row>
    <row r="5" ht="25.05" customHeight="1" spans="1:26">
      <c r="A5" s="13">
        <v>2</v>
      </c>
      <c r="B5" s="14" t="s">
        <v>25</v>
      </c>
      <c r="C5" s="14" t="s">
        <v>26</v>
      </c>
      <c r="D5" s="15" t="s">
        <v>27</v>
      </c>
      <c r="E5" s="14" t="s">
        <v>28</v>
      </c>
      <c r="F5" s="16">
        <v>24</v>
      </c>
      <c r="G5" s="17"/>
      <c r="H5" s="17"/>
      <c r="I5" s="15"/>
      <c r="J5" s="31"/>
      <c r="K5" s="14" t="s">
        <v>26</v>
      </c>
      <c r="L5" s="16">
        <v>36</v>
      </c>
      <c r="M5" s="2">
        <v>290.7</v>
      </c>
      <c r="N5" s="2">
        <v>27</v>
      </c>
      <c r="P5" s="4"/>
      <c r="Q5" s="2">
        <f t="shared" ref="Q5:Q33" si="0">L5*P5</f>
        <v>0</v>
      </c>
      <c r="R5" s="2">
        <f t="shared" ref="R5:R40" si="1">M5*1.1139</f>
        <v>323.81073</v>
      </c>
      <c r="S5" s="2">
        <f t="shared" ref="S5:S40" si="2">(M5+N5+O5+R5+P5)*0.09</f>
        <v>57.7359657</v>
      </c>
      <c r="T5" s="2">
        <f t="shared" ref="T5:T40" si="3">(M5+N5+O5+P5+R5+S5)*0.02</f>
        <v>13.984933914</v>
      </c>
      <c r="U5" s="2">
        <f t="shared" ref="U5:U40" si="4">M5+N5+O5+P5+R5+S5+T5</f>
        <v>713.231629614</v>
      </c>
      <c r="V5" s="2">
        <f t="shared" ref="V5:V40" si="5">L5*S5</f>
        <v>2078.4947652</v>
      </c>
      <c r="W5" s="2">
        <f t="shared" ref="W5:W40" si="6">L5*T5</f>
        <v>503.457620904</v>
      </c>
      <c r="X5" s="2">
        <f t="shared" ref="X5:X40" si="7">L5*M5</f>
        <v>10465.2</v>
      </c>
      <c r="Y5" s="2">
        <f t="shared" ref="Y5:Y40" si="8">L5*R5</f>
        <v>11657.18628</v>
      </c>
      <c r="Z5" s="5">
        <f t="shared" ref="Z5:Z40" si="9">U5*0.628</f>
        <v>447.909463397592</v>
      </c>
    </row>
    <row r="6" ht="25.05" customHeight="1" spans="1:26">
      <c r="A6" s="13">
        <v>3</v>
      </c>
      <c r="B6" s="14" t="s">
        <v>29</v>
      </c>
      <c r="C6" s="14" t="s">
        <v>30</v>
      </c>
      <c r="D6" s="15" t="s">
        <v>31</v>
      </c>
      <c r="E6" s="14" t="s">
        <v>28</v>
      </c>
      <c r="F6" s="16">
        <v>12</v>
      </c>
      <c r="G6" s="17"/>
      <c r="H6" s="17"/>
      <c r="I6" s="15"/>
      <c r="J6" s="31"/>
      <c r="K6" s="14" t="s">
        <v>30</v>
      </c>
      <c r="L6" s="16">
        <v>16</v>
      </c>
      <c r="M6" s="2">
        <v>1539</v>
      </c>
      <c r="N6" s="2">
        <v>513.5</v>
      </c>
      <c r="Q6" s="2">
        <f t="shared" si="0"/>
        <v>0</v>
      </c>
      <c r="R6" s="2">
        <f t="shared" si="1"/>
        <v>1714.2921</v>
      </c>
      <c r="S6" s="2">
        <f t="shared" si="2"/>
        <v>339.011289</v>
      </c>
      <c r="T6" s="2">
        <f t="shared" si="3"/>
        <v>82.11606778</v>
      </c>
      <c r="U6" s="2">
        <f t="shared" si="4"/>
        <v>4187.91945678</v>
      </c>
      <c r="V6" s="2">
        <f t="shared" si="5"/>
        <v>5424.180624</v>
      </c>
      <c r="W6" s="2">
        <f t="shared" si="6"/>
        <v>1313.85708448</v>
      </c>
      <c r="X6" s="2">
        <f t="shared" si="7"/>
        <v>24624</v>
      </c>
      <c r="Y6" s="2">
        <f t="shared" si="8"/>
        <v>27428.6736</v>
      </c>
      <c r="Z6" s="5">
        <f t="shared" si="9"/>
        <v>2630.01341885784</v>
      </c>
    </row>
    <row r="7" ht="25.05" customHeight="1" spans="1:26">
      <c r="A7" s="13">
        <v>4</v>
      </c>
      <c r="B7" s="14" t="s">
        <v>32</v>
      </c>
      <c r="C7" s="14" t="s">
        <v>33</v>
      </c>
      <c r="D7" s="15" t="s">
        <v>34</v>
      </c>
      <c r="E7" s="14" t="s">
        <v>28</v>
      </c>
      <c r="F7" s="16">
        <v>12</v>
      </c>
      <c r="G7" s="17"/>
      <c r="H7" s="17"/>
      <c r="I7" s="15"/>
      <c r="J7" s="31"/>
      <c r="K7" s="14" t="s">
        <v>33</v>
      </c>
      <c r="L7" s="16">
        <v>12</v>
      </c>
      <c r="M7" s="2">
        <v>2405.4</v>
      </c>
      <c r="N7" s="2">
        <v>948</v>
      </c>
      <c r="Q7" s="2">
        <f t="shared" si="0"/>
        <v>0</v>
      </c>
      <c r="R7" s="2">
        <f t="shared" si="1"/>
        <v>2679.37506</v>
      </c>
      <c r="S7" s="2">
        <f t="shared" si="2"/>
        <v>542.9497554</v>
      </c>
      <c r="T7" s="2">
        <f t="shared" si="3"/>
        <v>131.514496308</v>
      </c>
      <c r="U7" s="2">
        <f t="shared" si="4"/>
        <v>6707.239311708</v>
      </c>
      <c r="V7" s="2">
        <f t="shared" si="5"/>
        <v>6515.3970648</v>
      </c>
      <c r="W7" s="2">
        <f t="shared" si="6"/>
        <v>1578.173955696</v>
      </c>
      <c r="X7" s="2">
        <f t="shared" si="7"/>
        <v>28864.8</v>
      </c>
      <c r="Y7" s="2">
        <f t="shared" si="8"/>
        <v>32152.50072</v>
      </c>
      <c r="Z7" s="5">
        <f t="shared" si="9"/>
        <v>4212.14628775262</v>
      </c>
    </row>
    <row r="8" ht="25.05" customHeight="1" spans="1:26">
      <c r="A8" s="13">
        <v>5</v>
      </c>
      <c r="B8" s="14" t="s">
        <v>35</v>
      </c>
      <c r="C8" s="14" t="s">
        <v>36</v>
      </c>
      <c r="D8" s="15" t="s">
        <v>37</v>
      </c>
      <c r="E8" s="14" t="s">
        <v>28</v>
      </c>
      <c r="F8" s="16">
        <v>12</v>
      </c>
      <c r="G8" s="17"/>
      <c r="H8" s="17"/>
      <c r="I8" s="15"/>
      <c r="J8" s="31"/>
      <c r="K8" s="14" t="s">
        <v>36</v>
      </c>
      <c r="L8" s="16">
        <v>4</v>
      </c>
      <c r="M8" s="2">
        <v>3830.4</v>
      </c>
      <c r="N8" s="2">
        <v>1698.5</v>
      </c>
      <c r="Q8" s="2">
        <f t="shared" si="0"/>
        <v>0</v>
      </c>
      <c r="R8" s="2">
        <f t="shared" si="1"/>
        <v>4266.68256</v>
      </c>
      <c r="S8" s="2">
        <f t="shared" si="2"/>
        <v>881.6024304</v>
      </c>
      <c r="T8" s="2">
        <f t="shared" si="3"/>
        <v>213.543699808</v>
      </c>
      <c r="U8" s="2">
        <f t="shared" si="4"/>
        <v>10890.728690208</v>
      </c>
      <c r="V8" s="2">
        <f t="shared" si="5"/>
        <v>3526.4097216</v>
      </c>
      <c r="W8" s="2">
        <f t="shared" si="6"/>
        <v>854.174799232</v>
      </c>
      <c r="X8" s="2">
        <f t="shared" si="7"/>
        <v>15321.6</v>
      </c>
      <c r="Y8" s="2">
        <f t="shared" si="8"/>
        <v>17066.73024</v>
      </c>
      <c r="Z8" s="5">
        <f t="shared" si="9"/>
        <v>6839.37761745062</v>
      </c>
    </row>
    <row r="9" ht="25.05" customHeight="1" spans="1:26">
      <c r="A9" s="13">
        <v>6</v>
      </c>
      <c r="B9" s="14" t="s">
        <v>38</v>
      </c>
      <c r="C9" s="14" t="s">
        <v>39</v>
      </c>
      <c r="D9" s="15" t="s">
        <v>37</v>
      </c>
      <c r="E9" s="14" t="s">
        <v>40</v>
      </c>
      <c r="F9" s="16">
        <v>12</v>
      </c>
      <c r="G9" s="17"/>
      <c r="H9" s="17"/>
      <c r="I9" s="15"/>
      <c r="J9" s="31"/>
      <c r="K9" s="14" t="s">
        <v>39</v>
      </c>
      <c r="L9" s="16">
        <v>12</v>
      </c>
      <c r="M9" s="2">
        <v>2188.8</v>
      </c>
      <c r="N9" s="32">
        <v>33.7</v>
      </c>
      <c r="Q9" s="2">
        <f t="shared" si="0"/>
        <v>0</v>
      </c>
      <c r="R9" s="2">
        <f t="shared" si="1"/>
        <v>2438.10432</v>
      </c>
      <c r="S9" s="2">
        <f t="shared" si="2"/>
        <v>419.4543888</v>
      </c>
      <c r="T9" s="2">
        <f t="shared" si="3"/>
        <v>101.601174176</v>
      </c>
      <c r="U9" s="2">
        <f t="shared" si="4"/>
        <v>5181.659882976</v>
      </c>
      <c r="V9" s="2">
        <f t="shared" si="5"/>
        <v>5033.4526656</v>
      </c>
      <c r="W9" s="2">
        <f t="shared" si="6"/>
        <v>1219.214090112</v>
      </c>
      <c r="X9" s="2">
        <f t="shared" si="7"/>
        <v>26265.6</v>
      </c>
      <c r="Y9" s="2">
        <f t="shared" si="8"/>
        <v>29257.25184</v>
      </c>
      <c r="Z9" s="5">
        <f t="shared" si="9"/>
        <v>3254.08240650893</v>
      </c>
    </row>
    <row r="10" ht="25.05" customHeight="1" spans="1:26">
      <c r="A10" s="13">
        <v>7</v>
      </c>
      <c r="B10" s="14" t="s">
        <v>41</v>
      </c>
      <c r="C10" s="14" t="s">
        <v>42</v>
      </c>
      <c r="D10" s="15" t="s">
        <v>37</v>
      </c>
      <c r="E10" s="14" t="s">
        <v>43</v>
      </c>
      <c r="F10" s="16">
        <v>12</v>
      </c>
      <c r="G10" s="17"/>
      <c r="H10" s="17"/>
      <c r="I10" s="15"/>
      <c r="J10" s="31"/>
      <c r="K10" s="14" t="s">
        <v>44</v>
      </c>
      <c r="L10" s="16">
        <v>24</v>
      </c>
      <c r="M10" s="2">
        <v>1083</v>
      </c>
      <c r="N10" s="32">
        <v>434.4</v>
      </c>
      <c r="Q10" s="2">
        <f t="shared" si="0"/>
        <v>0</v>
      </c>
      <c r="R10" s="2">
        <f t="shared" si="1"/>
        <v>1206.3537</v>
      </c>
      <c r="S10" s="2">
        <f t="shared" si="2"/>
        <v>245.137833</v>
      </c>
      <c r="T10" s="2">
        <f t="shared" si="3"/>
        <v>59.37783066</v>
      </c>
      <c r="U10" s="2">
        <f t="shared" si="4"/>
        <v>3028.26936366</v>
      </c>
      <c r="V10" s="2">
        <f t="shared" si="5"/>
        <v>5883.307992</v>
      </c>
      <c r="W10" s="2">
        <f t="shared" si="6"/>
        <v>1425.06793584</v>
      </c>
      <c r="X10" s="2">
        <f t="shared" si="7"/>
        <v>25992</v>
      </c>
      <c r="Y10" s="2">
        <f t="shared" si="8"/>
        <v>28952.4888</v>
      </c>
      <c r="Z10" s="5">
        <f t="shared" si="9"/>
        <v>1901.75316037848</v>
      </c>
    </row>
    <row r="11" ht="25.05" customHeight="1" spans="1:26">
      <c r="A11" s="13">
        <v>8</v>
      </c>
      <c r="B11" s="14" t="s">
        <v>45</v>
      </c>
      <c r="C11" s="14" t="s">
        <v>46</v>
      </c>
      <c r="D11" s="15" t="s">
        <v>37</v>
      </c>
      <c r="E11" s="14" t="s">
        <v>47</v>
      </c>
      <c r="F11" s="16">
        <v>24</v>
      </c>
      <c r="G11" s="17"/>
      <c r="H11" s="17"/>
      <c r="I11" s="15"/>
      <c r="J11" s="31"/>
      <c r="K11" s="14" t="s">
        <v>46</v>
      </c>
      <c r="L11" s="16">
        <v>48</v>
      </c>
      <c r="M11" s="2">
        <v>108.3</v>
      </c>
      <c r="N11" s="2">
        <v>24.55</v>
      </c>
      <c r="Q11" s="2">
        <f t="shared" si="0"/>
        <v>0</v>
      </c>
      <c r="R11" s="2">
        <f t="shared" si="1"/>
        <v>120.63537</v>
      </c>
      <c r="S11" s="2">
        <f t="shared" si="2"/>
        <v>22.8136833</v>
      </c>
      <c r="T11" s="2">
        <f t="shared" si="3"/>
        <v>5.525981066</v>
      </c>
      <c r="U11" s="2">
        <f t="shared" si="4"/>
        <v>281.825034366</v>
      </c>
      <c r="V11" s="2">
        <f t="shared" si="5"/>
        <v>1095.0567984</v>
      </c>
      <c r="W11" s="2">
        <f t="shared" si="6"/>
        <v>265.247091168</v>
      </c>
      <c r="X11" s="2">
        <f t="shared" si="7"/>
        <v>5198.4</v>
      </c>
      <c r="Y11" s="2">
        <f t="shared" si="8"/>
        <v>5790.49776</v>
      </c>
      <c r="Z11" s="5">
        <f t="shared" si="9"/>
        <v>176.986121581848</v>
      </c>
    </row>
    <row r="12" ht="25.05" customHeight="1" spans="1:26">
      <c r="A12" s="13">
        <v>9</v>
      </c>
      <c r="B12" s="14" t="s">
        <v>48</v>
      </c>
      <c r="C12" s="14" t="s">
        <v>49</v>
      </c>
      <c r="D12" s="15" t="s">
        <v>50</v>
      </c>
      <c r="E12" s="14" t="s">
        <v>51</v>
      </c>
      <c r="F12" s="16">
        <v>24</v>
      </c>
      <c r="G12" s="17"/>
      <c r="H12" s="17"/>
      <c r="I12" s="15"/>
      <c r="J12" s="31"/>
      <c r="K12" s="14" t="s">
        <v>49</v>
      </c>
      <c r="L12" s="16">
        <v>48</v>
      </c>
      <c r="M12" s="2">
        <v>171</v>
      </c>
      <c r="N12" s="2">
        <v>93.2</v>
      </c>
      <c r="Q12" s="2">
        <f t="shared" si="0"/>
        <v>0</v>
      </c>
      <c r="R12" s="2">
        <f t="shared" si="1"/>
        <v>190.4769</v>
      </c>
      <c r="S12" s="2">
        <f t="shared" si="2"/>
        <v>40.920921</v>
      </c>
      <c r="T12" s="2">
        <f t="shared" si="3"/>
        <v>9.91195642</v>
      </c>
      <c r="U12" s="2">
        <f t="shared" si="4"/>
        <v>505.50977742</v>
      </c>
      <c r="V12" s="2">
        <f t="shared" si="5"/>
        <v>1964.204208</v>
      </c>
      <c r="W12" s="2">
        <f t="shared" si="6"/>
        <v>475.77390816</v>
      </c>
      <c r="X12" s="2">
        <f t="shared" si="7"/>
        <v>8208</v>
      </c>
      <c r="Y12" s="2">
        <f t="shared" si="8"/>
        <v>9142.8912</v>
      </c>
      <c r="Z12" s="5">
        <f t="shared" si="9"/>
        <v>317.46014021976</v>
      </c>
    </row>
    <row r="13" ht="25.05" customHeight="1" spans="1:26">
      <c r="A13" s="13">
        <v>10</v>
      </c>
      <c r="B13" s="14" t="s">
        <v>52</v>
      </c>
      <c r="C13" s="14" t="s">
        <v>46</v>
      </c>
      <c r="D13" s="15" t="s">
        <v>53</v>
      </c>
      <c r="E13" s="14" t="s">
        <v>47</v>
      </c>
      <c r="F13" s="16">
        <v>24</v>
      </c>
      <c r="G13" s="17"/>
      <c r="H13" s="17"/>
      <c r="I13" s="15"/>
      <c r="J13" s="31"/>
      <c r="K13" s="14" t="s">
        <v>46</v>
      </c>
      <c r="L13" s="16">
        <v>48</v>
      </c>
      <c r="M13" s="2">
        <v>148.2</v>
      </c>
      <c r="N13" s="2">
        <v>21.4</v>
      </c>
      <c r="Q13" s="2">
        <f t="shared" si="0"/>
        <v>0</v>
      </c>
      <c r="R13" s="2">
        <f t="shared" si="1"/>
        <v>165.07998</v>
      </c>
      <c r="S13" s="2">
        <f t="shared" si="2"/>
        <v>30.1211982</v>
      </c>
      <c r="T13" s="2">
        <f t="shared" si="3"/>
        <v>7.296023564</v>
      </c>
      <c r="U13" s="2">
        <f t="shared" si="4"/>
        <v>372.097201764</v>
      </c>
      <c r="V13" s="2">
        <f t="shared" si="5"/>
        <v>1445.8175136</v>
      </c>
      <c r="W13" s="2">
        <f t="shared" si="6"/>
        <v>350.209131072</v>
      </c>
      <c r="X13" s="2">
        <f t="shared" si="7"/>
        <v>7113.6</v>
      </c>
      <c r="Y13" s="2">
        <f t="shared" si="8"/>
        <v>7923.83904</v>
      </c>
      <c r="Z13" s="5">
        <f t="shared" si="9"/>
        <v>233.677042707792</v>
      </c>
    </row>
    <row r="14" ht="25.05" customHeight="1" spans="1:26">
      <c r="A14" s="13">
        <v>11</v>
      </c>
      <c r="B14" s="14" t="s">
        <v>54</v>
      </c>
      <c r="C14" s="14" t="s">
        <v>55</v>
      </c>
      <c r="D14" s="18" t="s">
        <v>56</v>
      </c>
      <c r="E14" s="14" t="s">
        <v>57</v>
      </c>
      <c r="F14" s="16">
        <v>24</v>
      </c>
      <c r="G14" s="17"/>
      <c r="H14" s="17"/>
      <c r="I14" s="15"/>
      <c r="J14" s="31"/>
      <c r="K14" s="14" t="s">
        <v>55</v>
      </c>
      <c r="L14" s="16">
        <v>36</v>
      </c>
      <c r="M14" s="2">
        <v>96.9</v>
      </c>
      <c r="N14" s="2">
        <v>36.2</v>
      </c>
      <c r="Q14" s="2">
        <f t="shared" si="0"/>
        <v>0</v>
      </c>
      <c r="R14" s="2">
        <f t="shared" si="1"/>
        <v>107.93691</v>
      </c>
      <c r="S14" s="2">
        <f t="shared" si="2"/>
        <v>21.6933219</v>
      </c>
      <c r="T14" s="2">
        <f t="shared" si="3"/>
        <v>5.254604638</v>
      </c>
      <c r="U14" s="2">
        <f t="shared" si="4"/>
        <v>267.984836538</v>
      </c>
      <c r="V14" s="2">
        <f t="shared" si="5"/>
        <v>780.9595884</v>
      </c>
      <c r="W14" s="2">
        <f t="shared" si="6"/>
        <v>189.165766968</v>
      </c>
      <c r="X14" s="2">
        <f t="shared" si="7"/>
        <v>3488.4</v>
      </c>
      <c r="Y14" s="2">
        <f t="shared" si="8"/>
        <v>3885.72876</v>
      </c>
      <c r="Z14" s="5">
        <f t="shared" si="9"/>
        <v>168.294477345864</v>
      </c>
    </row>
    <row r="15" ht="25.05" customHeight="1" spans="1:26">
      <c r="A15" s="13">
        <v>12</v>
      </c>
      <c r="B15" s="14" t="s">
        <v>58</v>
      </c>
      <c r="C15" s="14" t="s">
        <v>59</v>
      </c>
      <c r="D15" s="11" t="s">
        <v>60</v>
      </c>
      <c r="E15" s="14" t="s">
        <v>61</v>
      </c>
      <c r="F15" s="16">
        <v>24</v>
      </c>
      <c r="G15" s="17"/>
      <c r="H15" s="17"/>
      <c r="I15" s="15"/>
      <c r="J15" s="31"/>
      <c r="K15" s="14" t="s">
        <v>59</v>
      </c>
      <c r="L15" s="16">
        <v>36</v>
      </c>
      <c r="M15" s="2">
        <v>91.2</v>
      </c>
      <c r="N15" s="2">
        <v>103.6</v>
      </c>
      <c r="Q15" s="2">
        <f t="shared" si="0"/>
        <v>0</v>
      </c>
      <c r="R15" s="2">
        <f t="shared" si="1"/>
        <v>101.58768</v>
      </c>
      <c r="S15" s="2">
        <f t="shared" si="2"/>
        <v>26.6748912</v>
      </c>
      <c r="T15" s="2">
        <f t="shared" si="3"/>
        <v>6.461251424</v>
      </c>
      <c r="U15" s="2">
        <f t="shared" si="4"/>
        <v>329.523822624</v>
      </c>
      <c r="V15" s="2">
        <f t="shared" si="5"/>
        <v>960.2960832</v>
      </c>
      <c r="W15" s="2">
        <f t="shared" si="6"/>
        <v>232.605051264</v>
      </c>
      <c r="X15" s="2">
        <f t="shared" si="7"/>
        <v>3283.2</v>
      </c>
      <c r="Y15" s="2">
        <f t="shared" si="8"/>
        <v>3657.15648</v>
      </c>
      <c r="Z15" s="5">
        <f t="shared" si="9"/>
        <v>206.940960607872</v>
      </c>
    </row>
    <row r="16" ht="25.05" customHeight="1" spans="1:26">
      <c r="A16" s="13">
        <v>13</v>
      </c>
      <c r="B16" s="14" t="s">
        <v>62</v>
      </c>
      <c r="C16" s="14" t="s">
        <v>63</v>
      </c>
      <c r="D16" s="11" t="s">
        <v>60</v>
      </c>
      <c r="E16" s="14" t="s">
        <v>64</v>
      </c>
      <c r="F16" s="16">
        <v>4</v>
      </c>
      <c r="G16" s="17"/>
      <c r="H16" s="17"/>
      <c r="I16" s="15"/>
      <c r="J16" s="31"/>
      <c r="K16" s="14" t="s">
        <v>63</v>
      </c>
      <c r="L16" s="16">
        <v>7</v>
      </c>
      <c r="M16" s="2">
        <v>125.4</v>
      </c>
      <c r="N16" s="2">
        <v>727.08</v>
      </c>
      <c r="Q16" s="2">
        <f t="shared" si="0"/>
        <v>0</v>
      </c>
      <c r="R16" s="2">
        <f t="shared" si="1"/>
        <v>139.68306</v>
      </c>
      <c r="S16" s="2">
        <f t="shared" si="2"/>
        <v>89.2946754</v>
      </c>
      <c r="T16" s="2">
        <f t="shared" si="3"/>
        <v>21.629154708</v>
      </c>
      <c r="U16" s="2">
        <f t="shared" si="4"/>
        <v>1103.086890108</v>
      </c>
      <c r="V16" s="2">
        <f t="shared" si="5"/>
        <v>625.0627278</v>
      </c>
      <c r="W16" s="2">
        <f t="shared" si="6"/>
        <v>151.404082956</v>
      </c>
      <c r="X16" s="2">
        <f t="shared" si="7"/>
        <v>877.8</v>
      </c>
      <c r="Y16" s="2">
        <f t="shared" si="8"/>
        <v>977.78142</v>
      </c>
      <c r="Z16" s="5">
        <f t="shared" si="9"/>
        <v>692.738566987824</v>
      </c>
    </row>
    <row r="17" ht="25.05" customHeight="1" spans="1:26">
      <c r="A17" s="13">
        <v>14</v>
      </c>
      <c r="B17" s="14" t="s">
        <v>65</v>
      </c>
      <c r="C17" s="14" t="s">
        <v>66</v>
      </c>
      <c r="D17" s="11" t="s">
        <v>60</v>
      </c>
      <c r="E17" s="14" t="s">
        <v>23</v>
      </c>
      <c r="F17" s="16">
        <v>24</v>
      </c>
      <c r="G17" s="17"/>
      <c r="H17" s="17"/>
      <c r="I17" s="15"/>
      <c r="J17" s="31"/>
      <c r="K17" s="14" t="s">
        <v>67</v>
      </c>
      <c r="L17" s="16">
        <v>36</v>
      </c>
      <c r="M17" s="2">
        <v>1938</v>
      </c>
      <c r="N17" s="2">
        <v>2100</v>
      </c>
      <c r="Q17" s="2">
        <f t="shared" si="0"/>
        <v>0</v>
      </c>
      <c r="R17" s="2">
        <f t="shared" si="1"/>
        <v>2158.7382</v>
      </c>
      <c r="S17" s="2">
        <f t="shared" si="2"/>
        <v>557.706438</v>
      </c>
      <c r="T17" s="2">
        <f t="shared" si="3"/>
        <v>135.08889276</v>
      </c>
      <c r="U17" s="2">
        <f t="shared" si="4"/>
        <v>6889.53353076</v>
      </c>
      <c r="V17" s="2">
        <f t="shared" si="5"/>
        <v>20077.431768</v>
      </c>
      <c r="W17" s="2">
        <f t="shared" si="6"/>
        <v>4863.20013936</v>
      </c>
      <c r="X17" s="2">
        <f t="shared" si="7"/>
        <v>69768</v>
      </c>
      <c r="Y17" s="2">
        <f t="shared" si="8"/>
        <v>77714.5752</v>
      </c>
      <c r="Z17" s="5">
        <f t="shared" si="9"/>
        <v>4326.62705731728</v>
      </c>
    </row>
    <row r="18" ht="25.05" customHeight="1" spans="1:26">
      <c r="A18" s="13">
        <v>15</v>
      </c>
      <c r="B18" s="14" t="s">
        <v>68</v>
      </c>
      <c r="C18" s="14" t="s">
        <v>69</v>
      </c>
      <c r="D18" s="18" t="s">
        <v>70</v>
      </c>
      <c r="E18" s="14" t="s">
        <v>23</v>
      </c>
      <c r="F18" s="16">
        <v>24</v>
      </c>
      <c r="G18" s="17"/>
      <c r="H18" s="17"/>
      <c r="I18" s="15"/>
      <c r="J18" s="31"/>
      <c r="K18" s="14" t="s">
        <v>71</v>
      </c>
      <c r="L18" s="16">
        <v>36</v>
      </c>
      <c r="M18" s="2">
        <v>684</v>
      </c>
      <c r="N18" s="2">
        <v>848.9</v>
      </c>
      <c r="P18" s="33"/>
      <c r="Q18" s="2">
        <f t="shared" si="0"/>
        <v>0</v>
      </c>
      <c r="R18" s="2">
        <f t="shared" si="1"/>
        <v>761.9076</v>
      </c>
      <c r="S18" s="2">
        <f t="shared" si="2"/>
        <v>206.532684</v>
      </c>
      <c r="T18" s="2">
        <f t="shared" si="3"/>
        <v>50.02680568</v>
      </c>
      <c r="U18" s="2">
        <f t="shared" si="4"/>
        <v>2551.36708968</v>
      </c>
      <c r="V18" s="2">
        <f t="shared" si="5"/>
        <v>7435.176624</v>
      </c>
      <c r="W18" s="2">
        <f t="shared" si="6"/>
        <v>1800.96500448</v>
      </c>
      <c r="X18" s="2">
        <f t="shared" si="7"/>
        <v>24624</v>
      </c>
      <c r="Y18" s="2">
        <f t="shared" si="8"/>
        <v>27428.6736</v>
      </c>
      <c r="Z18" s="5">
        <f t="shared" si="9"/>
        <v>1602.25853231904</v>
      </c>
    </row>
    <row r="19" ht="25.05" customHeight="1" spans="1:26">
      <c r="A19" s="13">
        <v>16</v>
      </c>
      <c r="B19" s="14" t="s">
        <v>72</v>
      </c>
      <c r="C19" s="14" t="s">
        <v>73</v>
      </c>
      <c r="D19" s="18" t="s">
        <v>74</v>
      </c>
      <c r="E19" s="14" t="s">
        <v>23</v>
      </c>
      <c r="F19" s="16">
        <v>24</v>
      </c>
      <c r="G19" s="17"/>
      <c r="H19" s="17"/>
      <c r="I19" s="15"/>
      <c r="J19" s="31"/>
      <c r="K19" s="14" t="s">
        <v>75</v>
      </c>
      <c r="L19" s="16">
        <v>48</v>
      </c>
      <c r="M19" s="2">
        <v>171</v>
      </c>
      <c r="O19" s="2">
        <v>387.5</v>
      </c>
      <c r="P19" s="34"/>
      <c r="Q19" s="2">
        <f t="shared" si="0"/>
        <v>0</v>
      </c>
      <c r="R19" s="2">
        <f t="shared" si="1"/>
        <v>190.4769</v>
      </c>
      <c r="S19" s="2">
        <f t="shared" si="2"/>
        <v>67.407921</v>
      </c>
      <c r="T19" s="2">
        <f t="shared" si="3"/>
        <v>16.32769642</v>
      </c>
      <c r="U19" s="2">
        <f t="shared" si="4"/>
        <v>832.71251742</v>
      </c>
      <c r="V19" s="2">
        <f t="shared" si="5"/>
        <v>3235.580208</v>
      </c>
      <c r="W19" s="2">
        <f t="shared" si="6"/>
        <v>783.72942816</v>
      </c>
      <c r="X19" s="2">
        <f t="shared" si="7"/>
        <v>8208</v>
      </c>
      <c r="Y19" s="2">
        <f t="shared" si="8"/>
        <v>9142.8912</v>
      </c>
      <c r="Z19" s="5">
        <f t="shared" si="9"/>
        <v>522.94346093976</v>
      </c>
    </row>
    <row r="20" ht="25.05" customHeight="1" spans="1:26">
      <c r="A20" s="13">
        <v>17</v>
      </c>
      <c r="B20" s="14" t="s">
        <v>76</v>
      </c>
      <c r="C20" s="14" t="s">
        <v>77</v>
      </c>
      <c r="D20" s="19" t="s">
        <v>78</v>
      </c>
      <c r="E20" s="14" t="s">
        <v>79</v>
      </c>
      <c r="F20" s="16">
        <v>24</v>
      </c>
      <c r="G20" s="17"/>
      <c r="H20" s="17"/>
      <c r="I20" s="15"/>
      <c r="J20" s="31"/>
      <c r="K20" s="14" t="s">
        <v>80</v>
      </c>
      <c r="L20" s="16">
        <v>48</v>
      </c>
      <c r="M20" s="2">
        <v>570</v>
      </c>
      <c r="O20" s="2">
        <v>468.75</v>
      </c>
      <c r="P20" s="33"/>
      <c r="Q20" s="2">
        <f t="shared" si="0"/>
        <v>0</v>
      </c>
      <c r="R20" s="2">
        <f t="shared" si="1"/>
        <v>634.923</v>
      </c>
      <c r="S20" s="2">
        <f t="shared" si="2"/>
        <v>150.63057</v>
      </c>
      <c r="T20" s="2">
        <f t="shared" si="3"/>
        <v>36.4860714</v>
      </c>
      <c r="U20" s="2">
        <f t="shared" si="4"/>
        <v>1860.7896414</v>
      </c>
      <c r="V20" s="2">
        <f t="shared" si="5"/>
        <v>7230.26736</v>
      </c>
      <c r="W20" s="2">
        <f t="shared" si="6"/>
        <v>1751.3314272</v>
      </c>
      <c r="X20" s="2">
        <f t="shared" si="7"/>
        <v>27360</v>
      </c>
      <c r="Y20" s="2">
        <f t="shared" si="8"/>
        <v>30476.304</v>
      </c>
      <c r="Z20" s="5">
        <f t="shared" si="9"/>
        <v>1168.5758947992</v>
      </c>
    </row>
    <row r="21" ht="25.05" customHeight="1" spans="1:26">
      <c r="A21" s="13">
        <v>18</v>
      </c>
      <c r="B21" s="14" t="s">
        <v>81</v>
      </c>
      <c r="C21" s="14" t="s">
        <v>82</v>
      </c>
      <c r="D21" s="19" t="s">
        <v>83</v>
      </c>
      <c r="E21" s="14" t="s">
        <v>79</v>
      </c>
      <c r="F21" s="16">
        <v>24</v>
      </c>
      <c r="G21" s="17"/>
      <c r="H21" s="17"/>
      <c r="I21" s="15"/>
      <c r="J21" s="35"/>
      <c r="K21" s="14" t="s">
        <v>84</v>
      </c>
      <c r="L21" s="16">
        <v>24</v>
      </c>
      <c r="M21" s="2">
        <v>296.4</v>
      </c>
      <c r="O21" s="2">
        <v>231</v>
      </c>
      <c r="Q21" s="2">
        <f t="shared" si="0"/>
        <v>0</v>
      </c>
      <c r="R21" s="2">
        <f t="shared" si="1"/>
        <v>330.15996</v>
      </c>
      <c r="S21" s="2">
        <f t="shared" si="2"/>
        <v>77.1803964</v>
      </c>
      <c r="T21" s="2">
        <f t="shared" si="3"/>
        <v>18.694807128</v>
      </c>
      <c r="U21" s="2">
        <f t="shared" si="4"/>
        <v>953.435163528</v>
      </c>
      <c r="V21" s="2">
        <f t="shared" si="5"/>
        <v>1852.3295136</v>
      </c>
      <c r="W21" s="2">
        <f t="shared" si="6"/>
        <v>448.675371072</v>
      </c>
      <c r="X21" s="2">
        <f t="shared" si="7"/>
        <v>7113.6</v>
      </c>
      <c r="Y21" s="2">
        <f t="shared" si="8"/>
        <v>7923.83904</v>
      </c>
      <c r="Z21" s="5">
        <f t="shared" si="9"/>
        <v>598.757282695584</v>
      </c>
    </row>
    <row r="22" ht="25.05" customHeight="1" spans="1:26">
      <c r="A22" s="13">
        <v>19</v>
      </c>
      <c r="B22" s="14" t="s">
        <v>85</v>
      </c>
      <c r="C22" s="14" t="s">
        <v>86</v>
      </c>
      <c r="D22" s="18" t="s">
        <v>87</v>
      </c>
      <c r="E22" s="14" t="s">
        <v>79</v>
      </c>
      <c r="F22" s="16">
        <v>24</v>
      </c>
      <c r="G22" s="17"/>
      <c r="H22" s="17"/>
      <c r="I22" s="15"/>
      <c r="J22" s="35"/>
      <c r="K22" s="14" t="s">
        <v>88</v>
      </c>
      <c r="L22" s="16">
        <v>24</v>
      </c>
      <c r="M22" s="2">
        <v>114</v>
      </c>
      <c r="Q22" s="2">
        <f t="shared" si="0"/>
        <v>0</v>
      </c>
      <c r="R22" s="2">
        <f t="shared" si="1"/>
        <v>126.9846</v>
      </c>
      <c r="S22" s="2">
        <f t="shared" si="2"/>
        <v>21.688614</v>
      </c>
      <c r="T22" s="2">
        <f t="shared" si="3"/>
        <v>5.25346428</v>
      </c>
      <c r="U22" s="2">
        <f t="shared" si="4"/>
        <v>267.92667828</v>
      </c>
      <c r="V22" s="2">
        <f t="shared" si="5"/>
        <v>520.526736</v>
      </c>
      <c r="W22" s="2">
        <f t="shared" si="6"/>
        <v>126.08314272</v>
      </c>
      <c r="X22" s="2">
        <f t="shared" si="7"/>
        <v>2736</v>
      </c>
      <c r="Y22" s="2">
        <f t="shared" si="8"/>
        <v>3047.6304</v>
      </c>
      <c r="Z22" s="5">
        <f t="shared" si="9"/>
        <v>168.25795395984</v>
      </c>
    </row>
    <row r="23" ht="25.05" customHeight="1" spans="1:26">
      <c r="A23" s="13">
        <v>20</v>
      </c>
      <c r="B23" s="14" t="s">
        <v>89</v>
      </c>
      <c r="C23" s="14" t="s">
        <v>90</v>
      </c>
      <c r="D23" s="18" t="s">
        <v>91</v>
      </c>
      <c r="E23" s="14" t="s">
        <v>23</v>
      </c>
      <c r="F23" s="16">
        <v>24</v>
      </c>
      <c r="G23" s="17"/>
      <c r="H23" s="17"/>
      <c r="I23" s="15"/>
      <c r="J23" s="35"/>
      <c r="K23" s="14" t="s">
        <v>92</v>
      </c>
      <c r="L23" s="16">
        <v>48</v>
      </c>
      <c r="M23" s="2">
        <v>997.5</v>
      </c>
      <c r="Q23" s="2">
        <f t="shared" si="0"/>
        <v>0</v>
      </c>
      <c r="R23" s="2">
        <f t="shared" si="1"/>
        <v>1111.11525</v>
      </c>
      <c r="S23" s="2">
        <f t="shared" si="2"/>
        <v>189.7753725</v>
      </c>
      <c r="T23" s="2">
        <f t="shared" si="3"/>
        <v>45.96781245</v>
      </c>
      <c r="U23" s="2">
        <f t="shared" si="4"/>
        <v>2344.35843495</v>
      </c>
      <c r="V23" s="2">
        <f t="shared" si="5"/>
        <v>9109.21788</v>
      </c>
      <c r="W23" s="2">
        <f t="shared" si="6"/>
        <v>2206.4549976</v>
      </c>
      <c r="X23" s="2">
        <f t="shared" si="7"/>
        <v>47880</v>
      </c>
      <c r="Y23" s="2">
        <f t="shared" si="8"/>
        <v>53333.532</v>
      </c>
      <c r="Z23" s="5">
        <f t="shared" si="9"/>
        <v>1472.2570971486</v>
      </c>
    </row>
    <row r="24" ht="25.05" customHeight="1" spans="1:26">
      <c r="A24" s="13">
        <v>21</v>
      </c>
      <c r="B24" s="14" t="s">
        <v>93</v>
      </c>
      <c r="C24" s="14" t="s">
        <v>94</v>
      </c>
      <c r="D24" s="18" t="s">
        <v>95</v>
      </c>
      <c r="E24" s="14" t="s">
        <v>23</v>
      </c>
      <c r="F24" s="16">
        <v>24</v>
      </c>
      <c r="G24" s="17"/>
      <c r="H24" s="17"/>
      <c r="I24" s="15"/>
      <c r="J24" s="35"/>
      <c r="K24" s="36" t="s">
        <v>96</v>
      </c>
      <c r="L24" s="37">
        <v>48</v>
      </c>
      <c r="M24" s="2">
        <v>1197</v>
      </c>
      <c r="Q24" s="2">
        <f t="shared" si="0"/>
        <v>0</v>
      </c>
      <c r="R24" s="2">
        <f t="shared" si="1"/>
        <v>1333.3383</v>
      </c>
      <c r="S24" s="2">
        <f t="shared" si="2"/>
        <v>227.730447</v>
      </c>
      <c r="T24" s="2">
        <f t="shared" si="3"/>
        <v>55.16137494</v>
      </c>
      <c r="U24" s="2">
        <f t="shared" si="4"/>
        <v>2813.23012194</v>
      </c>
      <c r="V24" s="2">
        <f t="shared" si="5"/>
        <v>10931.061456</v>
      </c>
      <c r="W24" s="2">
        <f t="shared" si="6"/>
        <v>2647.74599712</v>
      </c>
      <c r="X24" s="2">
        <f t="shared" si="7"/>
        <v>57456</v>
      </c>
      <c r="Y24" s="2">
        <f t="shared" si="8"/>
        <v>64000.2384</v>
      </c>
      <c r="Z24" s="5">
        <f t="shared" si="9"/>
        <v>1766.70851657832</v>
      </c>
    </row>
    <row r="25" ht="25.05" customHeight="1" spans="1:26">
      <c r="A25" s="13">
        <v>22</v>
      </c>
      <c r="B25" s="14" t="s">
        <v>97</v>
      </c>
      <c r="C25" s="14" t="s">
        <v>98</v>
      </c>
      <c r="D25" s="18" t="s">
        <v>99</v>
      </c>
      <c r="E25" s="14" t="s">
        <v>23</v>
      </c>
      <c r="F25" s="16">
        <v>24</v>
      </c>
      <c r="G25" s="17"/>
      <c r="H25" s="17"/>
      <c r="I25" s="15"/>
      <c r="J25" s="35"/>
      <c r="K25" s="36" t="s">
        <v>100</v>
      </c>
      <c r="L25" s="37">
        <v>48</v>
      </c>
      <c r="M25" s="2">
        <v>809.4</v>
      </c>
      <c r="Q25" s="2">
        <f t="shared" si="0"/>
        <v>0</v>
      </c>
      <c r="R25" s="2">
        <f t="shared" si="1"/>
        <v>901.59066</v>
      </c>
      <c r="S25" s="2">
        <f t="shared" si="2"/>
        <v>153.9891594</v>
      </c>
      <c r="T25" s="2">
        <f t="shared" si="3"/>
        <v>37.299596388</v>
      </c>
      <c r="U25" s="2">
        <f t="shared" si="4"/>
        <v>1902.279415788</v>
      </c>
      <c r="V25" s="2">
        <f t="shared" si="5"/>
        <v>7391.4796512</v>
      </c>
      <c r="W25" s="2">
        <f t="shared" si="6"/>
        <v>1790.380626624</v>
      </c>
      <c r="X25" s="2">
        <f t="shared" si="7"/>
        <v>38851.2</v>
      </c>
      <c r="Y25" s="2">
        <f t="shared" si="8"/>
        <v>43276.35168</v>
      </c>
      <c r="Z25" s="5">
        <f t="shared" si="9"/>
        <v>1194.63147311486</v>
      </c>
    </row>
    <row r="26" ht="25.05" customHeight="1" spans="1:26">
      <c r="A26" s="13">
        <v>23</v>
      </c>
      <c r="B26" s="14" t="s">
        <v>101</v>
      </c>
      <c r="C26" s="14" t="s">
        <v>102</v>
      </c>
      <c r="D26" s="15" t="s">
        <v>103</v>
      </c>
      <c r="E26" s="14" t="s">
        <v>43</v>
      </c>
      <c r="F26" s="16">
        <v>24</v>
      </c>
      <c r="G26" s="17"/>
      <c r="H26" s="17"/>
      <c r="I26" s="15"/>
      <c r="J26" s="35"/>
      <c r="K26" s="36" t="s">
        <v>102</v>
      </c>
      <c r="L26" s="37">
        <v>48</v>
      </c>
      <c r="M26" s="2">
        <v>513</v>
      </c>
      <c r="Q26" s="2">
        <f t="shared" si="0"/>
        <v>0</v>
      </c>
      <c r="R26" s="2">
        <f t="shared" si="1"/>
        <v>571.4307</v>
      </c>
      <c r="S26" s="2">
        <f t="shared" si="2"/>
        <v>97.598763</v>
      </c>
      <c r="T26" s="2">
        <f t="shared" si="3"/>
        <v>23.64058926</v>
      </c>
      <c r="U26" s="2">
        <f t="shared" si="4"/>
        <v>1205.67005226</v>
      </c>
      <c r="V26" s="2">
        <f t="shared" si="5"/>
        <v>4684.740624</v>
      </c>
      <c r="W26" s="2">
        <f t="shared" si="6"/>
        <v>1134.74828448</v>
      </c>
      <c r="X26" s="2">
        <f t="shared" si="7"/>
        <v>24624</v>
      </c>
      <c r="Y26" s="2">
        <f t="shared" si="8"/>
        <v>27428.6736</v>
      </c>
      <c r="Z26" s="5">
        <f t="shared" si="9"/>
        <v>757.16079281928</v>
      </c>
    </row>
    <row r="27" ht="25.05" customHeight="1" spans="1:26">
      <c r="A27" s="13">
        <v>24</v>
      </c>
      <c r="B27" s="14" t="s">
        <v>104</v>
      </c>
      <c r="C27" s="14" t="s">
        <v>105</v>
      </c>
      <c r="D27" s="15" t="s">
        <v>106</v>
      </c>
      <c r="E27" s="14" t="s">
        <v>107</v>
      </c>
      <c r="F27" s="16">
        <v>5.35</v>
      </c>
      <c r="G27" s="17"/>
      <c r="H27" s="17"/>
      <c r="I27" s="15"/>
      <c r="J27" s="35"/>
      <c r="K27" s="36" t="s">
        <v>108</v>
      </c>
      <c r="L27" s="37">
        <v>7.21</v>
      </c>
      <c r="M27" s="2">
        <v>45.3439667128988</v>
      </c>
      <c r="O27" s="2">
        <v>4.75312066574203</v>
      </c>
      <c r="Q27" s="2">
        <f t="shared" si="0"/>
        <v>0</v>
      </c>
      <c r="R27" s="2">
        <f t="shared" si="1"/>
        <v>50.508644521498</v>
      </c>
      <c r="S27" s="2">
        <f t="shared" si="2"/>
        <v>9.05451587101249</v>
      </c>
      <c r="T27" s="2">
        <f t="shared" si="3"/>
        <v>2.19320495542303</v>
      </c>
      <c r="U27" s="2">
        <f t="shared" si="4"/>
        <v>111.853452726574</v>
      </c>
      <c r="V27" s="2">
        <f t="shared" si="5"/>
        <v>65.2830594300001</v>
      </c>
      <c r="W27" s="2">
        <f t="shared" si="6"/>
        <v>15.8130077286</v>
      </c>
      <c r="X27" s="2">
        <f t="shared" si="7"/>
        <v>326.93</v>
      </c>
      <c r="Y27" s="2">
        <f t="shared" si="8"/>
        <v>364.167327</v>
      </c>
      <c r="Z27" s="5">
        <f t="shared" si="9"/>
        <v>70.2439683122887</v>
      </c>
    </row>
    <row r="28" ht="25.05" customHeight="1" spans="1:26">
      <c r="A28" s="13">
        <v>25</v>
      </c>
      <c r="B28" s="14" t="s">
        <v>109</v>
      </c>
      <c r="C28" s="14" t="s">
        <v>110</v>
      </c>
      <c r="D28" s="15" t="s">
        <v>111</v>
      </c>
      <c r="E28" s="14" t="s">
        <v>112</v>
      </c>
      <c r="F28" s="16">
        <v>24</v>
      </c>
      <c r="G28" s="17"/>
      <c r="H28" s="17"/>
      <c r="I28" s="15"/>
      <c r="J28" s="35"/>
      <c r="K28" s="36" t="s">
        <v>113</v>
      </c>
      <c r="L28" s="37">
        <v>196</v>
      </c>
      <c r="M28" s="2">
        <v>2.73367346938776</v>
      </c>
      <c r="O28" s="2">
        <v>30.4</v>
      </c>
      <c r="P28" s="34"/>
      <c r="Q28" s="2">
        <f t="shared" si="0"/>
        <v>0</v>
      </c>
      <c r="R28" s="2">
        <f t="shared" si="1"/>
        <v>3.04503887755103</v>
      </c>
      <c r="S28" s="2">
        <f t="shared" si="2"/>
        <v>3.25608411122449</v>
      </c>
      <c r="T28" s="2">
        <f t="shared" si="3"/>
        <v>0.788695929163265</v>
      </c>
      <c r="U28" s="2">
        <f t="shared" si="4"/>
        <v>40.2234923873265</v>
      </c>
      <c r="V28" s="2">
        <f t="shared" si="5"/>
        <v>638.1924858</v>
      </c>
      <c r="W28" s="2">
        <f t="shared" si="6"/>
        <v>154.584402116</v>
      </c>
      <c r="X28" s="2">
        <f t="shared" si="7"/>
        <v>535.800000000001</v>
      </c>
      <c r="Y28" s="2">
        <f t="shared" si="8"/>
        <v>596.827620000001</v>
      </c>
      <c r="Z28" s="5">
        <f t="shared" si="9"/>
        <v>25.2603532192411</v>
      </c>
    </row>
    <row r="29" ht="25.05" customHeight="1" spans="1:26">
      <c r="A29" s="13">
        <v>26</v>
      </c>
      <c r="B29" s="14" t="s">
        <v>114</v>
      </c>
      <c r="C29" s="14" t="s">
        <v>115</v>
      </c>
      <c r="D29" s="15"/>
      <c r="E29" s="14" t="s">
        <v>116</v>
      </c>
      <c r="F29" s="16">
        <v>5</v>
      </c>
      <c r="G29" s="17"/>
      <c r="H29" s="17"/>
      <c r="I29" s="15"/>
      <c r="J29" s="35"/>
      <c r="K29" s="36" t="s">
        <v>117</v>
      </c>
      <c r="L29" s="37">
        <v>10</v>
      </c>
      <c r="M29" s="2">
        <v>16.52</v>
      </c>
      <c r="P29" s="2">
        <v>210</v>
      </c>
      <c r="Q29" s="2">
        <f t="shared" si="0"/>
        <v>2100</v>
      </c>
      <c r="R29" s="2">
        <f t="shared" si="1"/>
        <v>18.401628</v>
      </c>
      <c r="S29" s="2">
        <f t="shared" si="2"/>
        <v>22.04294652</v>
      </c>
      <c r="T29" s="2">
        <f t="shared" si="3"/>
        <v>5.3392914904</v>
      </c>
      <c r="U29" s="2">
        <f t="shared" si="4"/>
        <v>272.3038660104</v>
      </c>
      <c r="V29" s="2">
        <f t="shared" si="5"/>
        <v>220.4294652</v>
      </c>
      <c r="W29" s="2">
        <f t="shared" si="6"/>
        <v>53.392914904</v>
      </c>
      <c r="X29" s="2">
        <f t="shared" si="7"/>
        <v>165.2</v>
      </c>
      <c r="Y29" s="2">
        <f t="shared" si="8"/>
        <v>184.01628</v>
      </c>
      <c r="Z29" s="5">
        <f t="shared" si="9"/>
        <v>171.006827854531</v>
      </c>
    </row>
    <row r="30" ht="25.05" customHeight="1" spans="1:26">
      <c r="A30" s="13">
        <v>27</v>
      </c>
      <c r="B30" s="14" t="s">
        <v>118</v>
      </c>
      <c r="C30" s="14" t="s">
        <v>119</v>
      </c>
      <c r="D30" s="15"/>
      <c r="E30" s="14" t="s">
        <v>120</v>
      </c>
      <c r="F30" s="16">
        <v>2</v>
      </c>
      <c r="G30" s="17"/>
      <c r="H30" s="17"/>
      <c r="I30" s="15"/>
      <c r="J30" s="35"/>
      <c r="K30" s="36" t="s">
        <v>121</v>
      </c>
      <c r="L30" s="37">
        <v>6</v>
      </c>
      <c r="M30" s="2">
        <v>41.9</v>
      </c>
      <c r="P30" s="2">
        <v>280</v>
      </c>
      <c r="Q30" s="2">
        <f t="shared" si="0"/>
        <v>1680</v>
      </c>
      <c r="R30" s="2">
        <f t="shared" si="1"/>
        <v>46.67241</v>
      </c>
      <c r="S30" s="2">
        <f t="shared" si="2"/>
        <v>33.1715169</v>
      </c>
      <c r="T30" s="2">
        <f t="shared" si="3"/>
        <v>8.034878538</v>
      </c>
      <c r="U30" s="2">
        <f t="shared" si="4"/>
        <v>409.778805438</v>
      </c>
      <c r="V30" s="2">
        <f t="shared" si="5"/>
        <v>199.0291014</v>
      </c>
      <c r="W30" s="2">
        <f t="shared" si="6"/>
        <v>48.209271228</v>
      </c>
      <c r="X30" s="2">
        <f t="shared" si="7"/>
        <v>251.4</v>
      </c>
      <c r="Y30" s="2">
        <f t="shared" si="8"/>
        <v>280.03446</v>
      </c>
      <c r="Z30" s="5">
        <f t="shared" si="9"/>
        <v>257.341089815064</v>
      </c>
    </row>
    <row r="31" s="1" customFormat="1" ht="25.05" customHeight="1" spans="1:26">
      <c r="A31" s="20">
        <v>28</v>
      </c>
      <c r="B31" s="21" t="s">
        <v>122</v>
      </c>
      <c r="C31" s="21" t="s">
        <v>123</v>
      </c>
      <c r="D31" s="22"/>
      <c r="E31" s="21" t="s">
        <v>124</v>
      </c>
      <c r="F31" s="23">
        <v>2.176</v>
      </c>
      <c r="G31" s="24"/>
      <c r="H31" s="24"/>
      <c r="I31" s="22"/>
      <c r="J31" s="38"/>
      <c r="K31" s="39" t="s">
        <v>125</v>
      </c>
      <c r="L31" s="40">
        <v>2.679</v>
      </c>
      <c r="M31" s="1">
        <v>412.892870474058</v>
      </c>
      <c r="Q31" s="1">
        <f t="shared" si="0"/>
        <v>0</v>
      </c>
      <c r="R31" s="1">
        <f t="shared" si="1"/>
        <v>459.921368421053</v>
      </c>
      <c r="S31" s="1">
        <f t="shared" si="2"/>
        <v>78.55328150056</v>
      </c>
      <c r="T31" s="1">
        <f t="shared" si="3"/>
        <v>19.0273504079134</v>
      </c>
      <c r="U31" s="1">
        <f t="shared" si="4"/>
        <v>970.394870803585</v>
      </c>
      <c r="V31" s="1">
        <f t="shared" si="5"/>
        <v>210.44424114</v>
      </c>
      <c r="W31" s="1">
        <f t="shared" si="6"/>
        <v>50.9742717428001</v>
      </c>
      <c r="X31" s="1">
        <f t="shared" si="7"/>
        <v>1106.14</v>
      </c>
      <c r="Y31" s="1">
        <f t="shared" si="8"/>
        <v>1232.129346</v>
      </c>
      <c r="Z31" s="1">
        <f t="shared" si="9"/>
        <v>609.407978864651</v>
      </c>
    </row>
    <row r="32" s="1" customFormat="1" ht="25.05" customHeight="1" spans="1:26">
      <c r="A32" s="20">
        <v>29</v>
      </c>
      <c r="B32" s="21" t="s">
        <v>126</v>
      </c>
      <c r="C32" s="21" t="s">
        <v>127</v>
      </c>
      <c r="D32" s="22"/>
      <c r="E32" s="21" t="s">
        <v>116</v>
      </c>
      <c r="F32" s="23">
        <v>3</v>
      </c>
      <c r="G32" s="24"/>
      <c r="H32" s="24"/>
      <c r="I32" s="22"/>
      <c r="J32" s="38"/>
      <c r="K32" s="39" t="s">
        <v>127</v>
      </c>
      <c r="L32" s="40">
        <v>13</v>
      </c>
      <c r="M32" s="1">
        <v>30.07</v>
      </c>
      <c r="N32" s="1">
        <v>11.9</v>
      </c>
      <c r="P32" s="41"/>
      <c r="Q32" s="1">
        <f t="shared" si="0"/>
        <v>0</v>
      </c>
      <c r="R32" s="1">
        <f t="shared" si="1"/>
        <v>33.494973</v>
      </c>
      <c r="S32" s="1">
        <f t="shared" si="2"/>
        <v>6.79184757</v>
      </c>
      <c r="T32" s="1">
        <f t="shared" si="3"/>
        <v>1.6451364114</v>
      </c>
      <c r="U32" s="1">
        <f t="shared" si="4"/>
        <v>83.9019569814</v>
      </c>
      <c r="V32" s="1">
        <f t="shared" si="5"/>
        <v>88.29401841</v>
      </c>
      <c r="W32" s="1">
        <f t="shared" si="6"/>
        <v>21.3867733482</v>
      </c>
      <c r="X32" s="1">
        <f t="shared" si="7"/>
        <v>390.91</v>
      </c>
      <c r="Y32" s="1">
        <f t="shared" si="8"/>
        <v>435.434649</v>
      </c>
      <c r="Z32" s="1">
        <f t="shared" si="9"/>
        <v>52.6904289843192</v>
      </c>
    </row>
    <row r="33" s="1" customFormat="1" ht="25.05" customHeight="1" spans="1:26">
      <c r="A33" s="20">
        <v>30</v>
      </c>
      <c r="B33" s="21" t="s">
        <v>128</v>
      </c>
      <c r="C33" s="21" t="s">
        <v>129</v>
      </c>
      <c r="D33" s="22"/>
      <c r="E33" s="21" t="s">
        <v>130</v>
      </c>
      <c r="F33" s="23">
        <v>0.1</v>
      </c>
      <c r="G33" s="24"/>
      <c r="H33" s="24"/>
      <c r="I33" s="22"/>
      <c r="J33" s="38"/>
      <c r="K33" s="39" t="s">
        <v>131</v>
      </c>
      <c r="L33" s="40">
        <v>1.442</v>
      </c>
      <c r="M33" s="1">
        <v>1603.33564493759</v>
      </c>
      <c r="P33" s="41">
        <v>24000</v>
      </c>
      <c r="Q33" s="1">
        <f t="shared" si="0"/>
        <v>34608</v>
      </c>
      <c r="R33" s="1">
        <f t="shared" si="1"/>
        <v>1785.95557489598</v>
      </c>
      <c r="S33" s="1">
        <f t="shared" si="2"/>
        <v>2465.03620978502</v>
      </c>
      <c r="T33" s="1">
        <f t="shared" si="3"/>
        <v>597.086548592372</v>
      </c>
      <c r="U33" s="1">
        <f t="shared" si="4"/>
        <v>30451.413978211</v>
      </c>
      <c r="V33" s="1">
        <f t="shared" si="5"/>
        <v>3554.58221451</v>
      </c>
      <c r="W33" s="1">
        <f t="shared" si="6"/>
        <v>860.9988030702</v>
      </c>
      <c r="X33" s="1">
        <f t="shared" si="7"/>
        <v>2312.01</v>
      </c>
      <c r="Y33" s="1">
        <f t="shared" si="8"/>
        <v>2575.347939</v>
      </c>
      <c r="Z33" s="1">
        <f t="shared" si="9"/>
        <v>19123.4879783165</v>
      </c>
    </row>
    <row r="34" ht="25.05" customHeight="1" spans="1:26">
      <c r="A34" s="13">
        <v>31</v>
      </c>
      <c r="B34" s="14" t="s">
        <v>132</v>
      </c>
      <c r="C34" s="14" t="s">
        <v>133</v>
      </c>
      <c r="D34" s="15"/>
      <c r="E34" s="14" t="s">
        <v>124</v>
      </c>
      <c r="F34" s="16">
        <v>0.535</v>
      </c>
      <c r="G34" s="17"/>
      <c r="H34" s="17"/>
      <c r="I34" s="15"/>
      <c r="J34" s="35"/>
      <c r="K34" s="36" t="s">
        <v>134</v>
      </c>
      <c r="L34" s="37">
        <v>0.535</v>
      </c>
      <c r="M34" s="2">
        <v>1293.47663551402</v>
      </c>
      <c r="O34" s="2">
        <v>58.52</v>
      </c>
      <c r="P34" s="34">
        <v>4860</v>
      </c>
      <c r="Q34" s="2">
        <f t="shared" ref="Q34:Q36" si="10">L34*P34</f>
        <v>2600.1</v>
      </c>
      <c r="R34" s="2">
        <f t="shared" si="1"/>
        <v>1440.80362429907</v>
      </c>
      <c r="S34" s="2">
        <f t="shared" si="2"/>
        <v>688.752023383178</v>
      </c>
      <c r="T34" s="2">
        <f t="shared" si="3"/>
        <v>166.831045663925</v>
      </c>
      <c r="U34" s="2">
        <f t="shared" si="4"/>
        <v>8508.38332886019</v>
      </c>
      <c r="V34" s="2">
        <f t="shared" si="5"/>
        <v>368.48233251</v>
      </c>
      <c r="W34" s="2">
        <f t="shared" si="6"/>
        <v>89.2546094302</v>
      </c>
      <c r="X34" s="2">
        <f t="shared" si="7"/>
        <v>692.010000000001</v>
      </c>
      <c r="Y34" s="2">
        <f t="shared" si="8"/>
        <v>770.829939000001</v>
      </c>
      <c r="Z34" s="5">
        <f t="shared" si="9"/>
        <v>5343.2647305242</v>
      </c>
    </row>
    <row r="35" ht="25.05" customHeight="1" spans="1:26">
      <c r="A35" s="13">
        <v>32</v>
      </c>
      <c r="B35" s="14" t="s">
        <v>135</v>
      </c>
      <c r="C35" s="14" t="s">
        <v>136</v>
      </c>
      <c r="D35" s="15"/>
      <c r="E35" s="14" t="s">
        <v>124</v>
      </c>
      <c r="F35" s="16">
        <v>1.605</v>
      </c>
      <c r="G35" s="17"/>
      <c r="H35" s="17"/>
      <c r="I35" s="15"/>
      <c r="J35" s="35"/>
      <c r="K35" s="36" t="s">
        <v>137</v>
      </c>
      <c r="L35" s="37">
        <v>1.791</v>
      </c>
      <c r="M35" s="2">
        <v>1576.46566164154</v>
      </c>
      <c r="O35" s="2">
        <v>70.2</v>
      </c>
      <c r="P35" s="34">
        <v>6900</v>
      </c>
      <c r="Q35" s="2">
        <f t="shared" si="10"/>
        <v>12357.9</v>
      </c>
      <c r="R35" s="2">
        <f t="shared" si="1"/>
        <v>1756.02510050251</v>
      </c>
      <c r="S35" s="2">
        <f t="shared" si="2"/>
        <v>927.242168592965</v>
      </c>
      <c r="T35" s="2">
        <f t="shared" si="3"/>
        <v>224.59865861474</v>
      </c>
      <c r="U35" s="2">
        <f t="shared" si="4"/>
        <v>11454.5315893518</v>
      </c>
      <c r="V35" s="2">
        <f t="shared" si="5"/>
        <v>1660.69072395</v>
      </c>
      <c r="W35" s="2">
        <f t="shared" si="6"/>
        <v>402.256197579</v>
      </c>
      <c r="X35" s="2">
        <f t="shared" si="7"/>
        <v>2823.45</v>
      </c>
      <c r="Y35" s="2">
        <f t="shared" si="8"/>
        <v>3145.040955</v>
      </c>
      <c r="Z35" s="5">
        <f t="shared" si="9"/>
        <v>7193.4458381129</v>
      </c>
    </row>
    <row r="36" ht="25.05" customHeight="1" spans="1:26">
      <c r="A36" s="13">
        <v>33</v>
      </c>
      <c r="B36" s="14" t="s">
        <v>138</v>
      </c>
      <c r="C36" s="14" t="s">
        <v>139</v>
      </c>
      <c r="D36" s="15"/>
      <c r="E36" s="14" t="s">
        <v>140</v>
      </c>
      <c r="F36" s="16">
        <v>8</v>
      </c>
      <c r="G36" s="17"/>
      <c r="H36" s="17"/>
      <c r="I36" s="15"/>
      <c r="J36" s="35"/>
      <c r="K36" s="36" t="s">
        <v>141</v>
      </c>
      <c r="L36" s="37">
        <v>14</v>
      </c>
      <c r="M36" s="2">
        <v>91</v>
      </c>
      <c r="P36" s="34"/>
      <c r="Q36" s="2">
        <f t="shared" si="10"/>
        <v>0</v>
      </c>
      <c r="R36" s="2">
        <f t="shared" si="1"/>
        <v>101.3649</v>
      </c>
      <c r="S36" s="2">
        <f t="shared" si="2"/>
        <v>17.312841</v>
      </c>
      <c r="T36" s="2">
        <f t="shared" si="3"/>
        <v>4.19355482</v>
      </c>
      <c r="U36" s="2">
        <f t="shared" si="4"/>
        <v>213.87129582</v>
      </c>
      <c r="V36" s="2">
        <f t="shared" si="5"/>
        <v>242.379774</v>
      </c>
      <c r="W36" s="2">
        <f t="shared" si="6"/>
        <v>58.70976748</v>
      </c>
      <c r="X36" s="2">
        <f t="shared" si="7"/>
        <v>1274</v>
      </c>
      <c r="Y36" s="2">
        <f t="shared" si="8"/>
        <v>1419.1086</v>
      </c>
      <c r="Z36" s="5">
        <f t="shared" si="9"/>
        <v>134.31117377496</v>
      </c>
    </row>
    <row r="37" ht="25.05" customHeight="1" spans="1:26">
      <c r="A37" s="13">
        <v>34</v>
      </c>
      <c r="B37" s="14" t="s">
        <v>142</v>
      </c>
      <c r="C37" s="14" t="s">
        <v>143</v>
      </c>
      <c r="D37" s="15"/>
      <c r="E37" s="14" t="s">
        <v>144</v>
      </c>
      <c r="F37" s="16">
        <v>2</v>
      </c>
      <c r="G37" s="17"/>
      <c r="H37" s="17"/>
      <c r="I37" s="15"/>
      <c r="J37" s="35"/>
      <c r="K37" s="36" t="s">
        <v>145</v>
      </c>
      <c r="L37" s="37">
        <v>2</v>
      </c>
      <c r="M37" s="2">
        <v>171</v>
      </c>
      <c r="N37" s="2">
        <v>49</v>
      </c>
      <c r="O37" s="2">
        <v>107.1</v>
      </c>
      <c r="P37" s="34">
        <v>749</v>
      </c>
      <c r="Q37" s="2">
        <f t="shared" ref="Q37:Q40" si="11">L37*P37</f>
        <v>1498</v>
      </c>
      <c r="R37" s="2">
        <f t="shared" si="1"/>
        <v>190.4769</v>
      </c>
      <c r="S37" s="2">
        <f t="shared" si="2"/>
        <v>113.991921</v>
      </c>
      <c r="T37" s="2">
        <f t="shared" si="3"/>
        <v>27.61137642</v>
      </c>
      <c r="U37" s="2">
        <f t="shared" si="4"/>
        <v>1408.18019742</v>
      </c>
      <c r="V37" s="2">
        <f t="shared" si="5"/>
        <v>227.983842</v>
      </c>
      <c r="W37" s="2">
        <f t="shared" si="6"/>
        <v>55.22275284</v>
      </c>
      <c r="X37" s="2">
        <f t="shared" si="7"/>
        <v>342</v>
      </c>
      <c r="Y37" s="2">
        <f t="shared" si="8"/>
        <v>380.9538</v>
      </c>
      <c r="Z37" s="5">
        <f t="shared" si="9"/>
        <v>884.33716397976</v>
      </c>
    </row>
    <row r="38" ht="25.05" customHeight="1" spans="1:26">
      <c r="A38" s="13">
        <v>35</v>
      </c>
      <c r="B38" s="14" t="s">
        <v>146</v>
      </c>
      <c r="C38" s="14" t="s">
        <v>147</v>
      </c>
      <c r="D38" s="15"/>
      <c r="E38" s="14" t="s">
        <v>144</v>
      </c>
      <c r="F38" s="16">
        <v>6</v>
      </c>
      <c r="G38" s="17"/>
      <c r="H38" s="17"/>
      <c r="I38" s="15"/>
      <c r="J38" s="35"/>
      <c r="K38" s="36" t="s">
        <v>148</v>
      </c>
      <c r="L38" s="37">
        <v>8</v>
      </c>
      <c r="M38" s="2">
        <v>283.86</v>
      </c>
      <c r="N38" s="2">
        <v>73.5</v>
      </c>
      <c r="O38" s="2">
        <v>122.4</v>
      </c>
      <c r="P38" s="34">
        <v>749</v>
      </c>
      <c r="Q38" s="2">
        <f t="shared" si="11"/>
        <v>5992</v>
      </c>
      <c r="R38" s="2">
        <f t="shared" si="1"/>
        <v>316.191654</v>
      </c>
      <c r="S38" s="2">
        <f t="shared" si="2"/>
        <v>139.04564886</v>
      </c>
      <c r="T38" s="2">
        <f t="shared" si="3"/>
        <v>33.6799460572</v>
      </c>
      <c r="U38" s="2">
        <f t="shared" si="4"/>
        <v>1717.6772489172</v>
      </c>
      <c r="V38" s="2">
        <f t="shared" si="5"/>
        <v>1112.36519088</v>
      </c>
      <c r="W38" s="2">
        <f t="shared" si="6"/>
        <v>269.4395684576</v>
      </c>
      <c r="X38" s="2">
        <f t="shared" si="7"/>
        <v>2270.88</v>
      </c>
      <c r="Y38" s="2">
        <f t="shared" si="8"/>
        <v>2529.533232</v>
      </c>
      <c r="Z38" s="5">
        <f t="shared" si="9"/>
        <v>1078.70131232</v>
      </c>
    </row>
    <row r="39" ht="25.05" customHeight="1" spans="1:26">
      <c r="A39" s="13">
        <v>36</v>
      </c>
      <c r="B39" s="14" t="s">
        <v>149</v>
      </c>
      <c r="C39" s="14" t="s">
        <v>150</v>
      </c>
      <c r="D39" s="15"/>
      <c r="E39" s="14" t="s">
        <v>151</v>
      </c>
      <c r="F39" s="16">
        <v>1</v>
      </c>
      <c r="G39" s="17"/>
      <c r="H39" s="17"/>
      <c r="I39" s="15"/>
      <c r="J39" s="35"/>
      <c r="K39" s="36" t="s">
        <v>152</v>
      </c>
      <c r="L39" s="37">
        <v>1</v>
      </c>
      <c r="M39" s="2">
        <v>453.72</v>
      </c>
      <c r="O39" s="2">
        <v>302.76</v>
      </c>
      <c r="P39" s="34"/>
      <c r="Q39" s="2">
        <f t="shared" si="11"/>
        <v>0</v>
      </c>
      <c r="R39" s="2">
        <f t="shared" si="1"/>
        <v>505.398708</v>
      </c>
      <c r="S39" s="2">
        <f t="shared" si="2"/>
        <v>113.56908372</v>
      </c>
      <c r="T39" s="2">
        <f t="shared" si="3"/>
        <v>27.5089558344</v>
      </c>
      <c r="U39" s="2">
        <f t="shared" si="4"/>
        <v>1402.9567475544</v>
      </c>
      <c r="V39" s="2">
        <f t="shared" si="5"/>
        <v>113.56908372</v>
      </c>
      <c r="W39" s="2">
        <f t="shared" si="6"/>
        <v>27.5089558344</v>
      </c>
      <c r="X39" s="2">
        <f t="shared" si="7"/>
        <v>453.72</v>
      </c>
      <c r="Y39" s="2">
        <f t="shared" si="8"/>
        <v>505.398708</v>
      </c>
      <c r="Z39" s="5">
        <f t="shared" si="9"/>
        <v>881.056837464163</v>
      </c>
    </row>
    <row r="40" ht="25.05" customHeight="1" spans="1:26">
      <c r="A40" s="13">
        <v>37</v>
      </c>
      <c r="B40" s="14" t="s">
        <v>153</v>
      </c>
      <c r="C40" s="14" t="s">
        <v>154</v>
      </c>
      <c r="D40" s="15"/>
      <c r="E40" s="14" t="s">
        <v>151</v>
      </c>
      <c r="F40" s="16">
        <v>3</v>
      </c>
      <c r="G40" s="17"/>
      <c r="H40" s="17"/>
      <c r="I40" s="15"/>
      <c r="J40" s="35"/>
      <c r="K40" s="36" t="s">
        <v>155</v>
      </c>
      <c r="L40" s="37">
        <v>4</v>
      </c>
      <c r="M40" s="2">
        <v>529.53</v>
      </c>
      <c r="O40" s="2">
        <v>353.22</v>
      </c>
      <c r="P40" s="34"/>
      <c r="Q40" s="2">
        <f t="shared" si="11"/>
        <v>0</v>
      </c>
      <c r="R40" s="2">
        <f t="shared" si="1"/>
        <v>589.843467</v>
      </c>
      <c r="S40" s="2">
        <f t="shared" si="2"/>
        <v>132.53341203</v>
      </c>
      <c r="T40" s="2">
        <f t="shared" si="3"/>
        <v>32.1025375806</v>
      </c>
      <c r="U40" s="2">
        <f t="shared" si="4"/>
        <v>1637.2294166106</v>
      </c>
      <c r="V40" s="2">
        <f t="shared" si="5"/>
        <v>530.13364812</v>
      </c>
      <c r="W40" s="2">
        <f t="shared" si="6"/>
        <v>128.4101503224</v>
      </c>
      <c r="X40" s="2">
        <f t="shared" si="7"/>
        <v>2118.12</v>
      </c>
      <c r="Y40" s="2">
        <f t="shared" si="8"/>
        <v>2359.373868</v>
      </c>
      <c r="Z40" s="5">
        <f t="shared" si="9"/>
        <v>1028.18007363146</v>
      </c>
    </row>
    <row r="41" ht="15" customHeight="1"/>
  </sheetData>
  <autoFilter ref="A3:I40">
    <extLst/>
  </autoFilter>
  <mergeCells count="3">
    <mergeCell ref="A1:I1"/>
    <mergeCell ref="A2:I2"/>
    <mergeCell ref="M2:R2"/>
  </mergeCells>
  <pageMargins left="0.7" right="0.7" top="0.75" bottom="0.75" header="0.3" footer="0.3"/>
  <pageSetup paperSize="9" scale="5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22" sqref="E22"/>
    </sheetView>
  </sheetViews>
  <sheetFormatPr defaultColWidth="9" defaultRowHeight="13.2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WPS_1544426243</cp:lastModifiedBy>
  <dcterms:created xsi:type="dcterms:W3CDTF">2022-04-28T04:35:00Z</dcterms:created>
  <dcterms:modified xsi:type="dcterms:W3CDTF">2023-06-29T03:01:46Z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49018C275D37455EB92CDE001D02A8B8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