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1'!$A$3:$I$21</definedName>
  </definedNames>
  <calcPr calcId="144525"/>
</workbook>
</file>

<file path=xl/sharedStrings.xml><?xml version="1.0" encoding="utf-8"?>
<sst xmlns="http://schemas.openxmlformats.org/spreadsheetml/2006/main" count="104" uniqueCount="86">
  <si>
    <t>分部分项工程量清单与计价表</t>
  </si>
  <si>
    <t>单位(专业)工程名称:压赛堰社区更新改造项目（三期）-乌隘村通信线路（移动）整治项目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</si>
  <si>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</si>
  <si>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</si>
  <si>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</si>
  <si>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</si>
  <si>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</si>
  <si>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</si>
  <si>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</si>
  <si>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</si>
  <si>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</si>
  <si>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</si>
  <si>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</si>
  <si>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</si>
  <si>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</si>
  <si>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</si>
  <si>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</si>
  <si>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</si>
  <si>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</si>
  <si>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</si>
  <si>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TXL1-002</t>
  </si>
  <si>
    <t>地上现场测量服务</t>
  </si>
  <si>
    <t>核对图纸，定位放线，做标记</t>
  </si>
  <si>
    <t>百米</t>
  </si>
  <si>
    <t>光(电)缆工程施工测量 架空</t>
  </si>
  <si>
    <t>TXL1-003</t>
  </si>
  <si>
    <t>地下现场测量服务</t>
  </si>
  <si>
    <t>割缝，破100厚混凝土路面，废料装车外运至弃置点</t>
  </si>
  <si>
    <t>管道光(电)缆工程施工测量</t>
  </si>
  <si>
    <t>TXL1-006</t>
  </si>
  <si>
    <t>无源材料检验服务</t>
  </si>
  <si>
    <t>割缝，破150厚混凝土路面，废料装车外运至弃置点</t>
  </si>
  <si>
    <t>芯盘</t>
  </si>
  <si>
    <t>光缆单盘检验</t>
  </si>
  <si>
    <t>TXL3-192</t>
  </si>
  <si>
    <t>线路设施整理服务</t>
  </si>
  <si>
    <t>破水泥花砖路面，废料装车外运至弃置点</t>
  </si>
  <si>
    <t>千米条</t>
  </si>
  <si>
    <t>挂钩法拆除(不需入库)架空光缆 丘陵、城区、水田 36芯以下 (工日×0.4)</t>
  </si>
  <si>
    <t>用户层传输系统更新服务</t>
  </si>
  <si>
    <t>沟槽及人手孔坑等综合考虑</t>
  </si>
  <si>
    <t>挂钩法架设架空光缆 丘陵、城区、水田 36芯以下</t>
  </si>
  <si>
    <t>TXL4-011</t>
  </si>
  <si>
    <t>地上传输通道优化服务</t>
  </si>
  <si>
    <t>拆除(不需入库)管道光缆 12芯以下 (工日×0.4)</t>
  </si>
  <si>
    <t>用户层传输系统服务</t>
  </si>
  <si>
    <t>敷设管道光缆 12芯以下</t>
  </si>
  <si>
    <t>TXL4-012</t>
  </si>
  <si>
    <t>配线层传输系统服务</t>
  </si>
  <si>
    <t>拆除(不需入库)管道光缆 24芯以下 (工日×0.4)</t>
  </si>
  <si>
    <t>中断支撑系统服务</t>
  </si>
  <si>
    <t>原土回填</t>
  </si>
  <si>
    <t>敷设管道光缆 24芯以下</t>
  </si>
  <si>
    <t>TXL4-048</t>
  </si>
  <si>
    <t>用户层辅助系统服务</t>
  </si>
  <si>
    <t>处</t>
  </si>
  <si>
    <t>进局光（电）缆防水封堵</t>
  </si>
  <si>
    <t>TXL4-050</t>
  </si>
  <si>
    <t>配线成端服务</t>
  </si>
  <si>
    <t>条</t>
  </si>
  <si>
    <t>拆除引上光缆 (工日×0.4)</t>
  </si>
  <si>
    <t>用户成端服务</t>
  </si>
  <si>
    <t>穿放引上光缆</t>
  </si>
  <si>
    <t>TXL6-005</t>
  </si>
  <si>
    <t>接续系统服务1</t>
  </si>
  <si>
    <t>芯</t>
  </si>
  <si>
    <t>光缆成端接头 束状</t>
  </si>
  <si>
    <t>TXL6-008</t>
  </si>
  <si>
    <t>接续系统服务2</t>
  </si>
  <si>
    <t>头</t>
  </si>
  <si>
    <t>光缆接续 12芯以下</t>
  </si>
  <si>
    <t>TXL6-103</t>
  </si>
  <si>
    <t>用户光缆测试服务1</t>
  </si>
  <si>
    <t>段</t>
  </si>
  <si>
    <t>用户光缆测试 12芯以下</t>
  </si>
  <si>
    <t>TXL6-104</t>
  </si>
  <si>
    <t>用户光缆测试服务2</t>
  </si>
  <si>
    <t>用户光缆测试 24芯以下</t>
  </si>
  <si>
    <t>TXL7-027</t>
  </si>
  <si>
    <t>光纤链路回波损耗测试服务</t>
  </si>
  <si>
    <t>套</t>
  </si>
  <si>
    <t>增(扩)装光纤一体化熔接托盘</t>
  </si>
  <si>
    <t>TXL7-044</t>
  </si>
  <si>
    <t>箱体回收服务</t>
  </si>
  <si>
    <t>个</t>
  </si>
  <si>
    <t>拆除(不需入库)落地式光缆交接箱 288芯以上 (工日×0.3)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</si>
</sst>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29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3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24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2"/>
  <sheetViews>
    <sheetView tabSelected="1" zoomScale="115" zoomScaleNormal="115" workbookViewId="0">
      <selection activeCell="C16" sqref="C16"/>
    </sheetView>
  </sheetViews>
  <sheetFormatPr defaultColWidth="9" defaultRowHeight="12.75"/>
  <cols>
    <col min="1" max="1" width="5.8" style="1" customWidth="1"/>
    <col min="2" max="2" width="9.7" style="1" customWidth="1"/>
    <col min="3" max="3" width="60.4222222222222" style="1" customWidth="1"/>
    <col min="4" max="4" width="23.3" style="1" hidden="1" customWidth="1"/>
    <col min="5" max="5" width="12.4" style="1" customWidth="1"/>
    <col min="6" max="6" width="9.71111111111111" style="1" customWidth="1"/>
    <col min="7" max="7" width="11.4222222222222" style="1" customWidth="1"/>
    <col min="8" max="8" width="11.9" style="1" customWidth="1"/>
    <col min="9" max="9" width="8.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3" width="13" style="1" hidden="1" outlineLevel="1"/>
    <col min="14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3"/>
      <c r="K1" s="14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5"/>
      <c r="K2" s="16"/>
      <c r="M2" s="17" t="s">
        <v>2</v>
      </c>
      <c r="N2" s="18"/>
      <c r="O2" s="18"/>
      <c r="P2" s="18"/>
      <c r="Q2" s="18"/>
      <c r="R2" s="18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5"/>
      <c r="K3" s="16"/>
      <c r="M3" s="17" t="s">
        <v>12</v>
      </c>
      <c r="N3" s="17" t="s">
        <v>13</v>
      </c>
      <c r="O3" s="17" t="s">
        <v>14</v>
      </c>
      <c r="P3" s="17" t="s">
        <v>15</v>
      </c>
      <c r="Q3" s="17" t="s">
        <v>16</v>
      </c>
      <c r="R3" s="17" t="s">
        <v>17</v>
      </c>
      <c r="S3" s="22" t="s">
        <v>18</v>
      </c>
      <c r="T3" s="22" t="s">
        <v>19</v>
      </c>
      <c r="U3" s="22" t="s">
        <v>2</v>
      </c>
      <c r="V3" s="23" t="s">
        <v>18</v>
      </c>
      <c r="W3" s="23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14.37</v>
      </c>
      <c r="G4" s="12"/>
      <c r="H4" s="10"/>
      <c r="I4" s="10"/>
      <c r="J4" s="19"/>
      <c r="K4" s="8" t="s">
        <v>24</v>
      </c>
      <c r="L4" s="11">
        <v>14.37</v>
      </c>
      <c r="M4" s="1">
        <v>59.7397355601949</v>
      </c>
      <c r="N4" s="20"/>
      <c r="O4" s="1">
        <v>5.95407098121086</v>
      </c>
      <c r="Q4" s="1">
        <f t="shared" ref="Q4:Q12" si="0">L4*P4</f>
        <v>0</v>
      </c>
      <c r="R4" s="1">
        <f>M4*1.1139*1.1</f>
        <v>73.1985005845512</v>
      </c>
      <c r="S4" s="1">
        <f>(M4+N4+O4+R4+P4)*0.09</f>
        <v>12.5003076413361</v>
      </c>
      <c r="T4" s="1">
        <f>(M4+N4+O4+P4+R4+S4)*0.02</f>
        <v>3.02785229534586</v>
      </c>
      <c r="U4" s="1">
        <f>M4+N4+O4+P4+R4+S4+T4</f>
        <v>154.420467062639</v>
      </c>
      <c r="V4" s="1">
        <f>L4*S4</f>
        <v>179.629420806</v>
      </c>
      <c r="W4" s="1">
        <f>L4*T4</f>
        <v>43.51023748412</v>
      </c>
      <c r="X4" s="1">
        <f>L4*M4</f>
        <v>858.460000000001</v>
      </c>
      <c r="Y4" s="1">
        <f>L4*R4</f>
        <v>1051.8624534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23</v>
      </c>
      <c r="F5" s="11">
        <v>12.05</v>
      </c>
      <c r="G5" s="12"/>
      <c r="H5" s="10"/>
      <c r="I5" s="10"/>
      <c r="J5" s="19"/>
      <c r="K5" s="8" t="s">
        <v>28</v>
      </c>
      <c r="L5" s="11">
        <v>12.05</v>
      </c>
      <c r="M5" s="1">
        <v>45.3908713692946</v>
      </c>
      <c r="O5" s="1">
        <v>4.76016597510373</v>
      </c>
      <c r="P5" s="2"/>
      <c r="Q5" s="1">
        <f t="shared" si="0"/>
        <v>0</v>
      </c>
      <c r="R5" s="1">
        <f t="shared" ref="R5:R21" si="1">M5*1.1139*1.1</f>
        <v>55.616980780083</v>
      </c>
      <c r="S5" s="1">
        <f t="shared" ref="S5:S21" si="2">(M5+N5+O5+R5+P5)*0.09</f>
        <v>9.51912163120332</v>
      </c>
      <c r="T5" s="1">
        <f t="shared" ref="T5:T21" si="3">(M5+N5+O5+P5+R5+S5)*0.02</f>
        <v>2.30574279511369</v>
      </c>
      <c r="U5" s="1">
        <f t="shared" ref="U5:U21" si="4">M5+N5+O5+P5+R5+S5+T5</f>
        <v>117.592882550798</v>
      </c>
      <c r="V5" s="1">
        <f t="shared" ref="V5:V21" si="5">L5*S5</f>
        <v>114.705415656</v>
      </c>
      <c r="W5" s="1">
        <f t="shared" ref="W5:W21" si="6">L5*T5</f>
        <v>27.78420068112</v>
      </c>
      <c r="X5" s="1">
        <f t="shared" ref="X5:X21" si="7">L5*M5</f>
        <v>546.96</v>
      </c>
      <c r="Y5" s="1">
        <f t="shared" ref="Y5:Y21" si="8">L5*R5</f>
        <v>670.1846184</v>
      </c>
    </row>
    <row r="6" ht="25" customHeight="1" spans="1:25">
      <c r="A6" s="7">
        <v>3</v>
      </c>
      <c r="B6" s="8" t="s">
        <v>29</v>
      </c>
      <c r="C6" s="9" t="s">
        <v>30</v>
      </c>
      <c r="D6" s="10" t="s">
        <v>31</v>
      </c>
      <c r="E6" s="8" t="s">
        <v>32</v>
      </c>
      <c r="F6" s="11">
        <v>84</v>
      </c>
      <c r="G6" s="12"/>
      <c r="H6" s="10"/>
      <c r="I6" s="10"/>
      <c r="J6" s="19"/>
      <c r="K6" s="8" t="s">
        <v>33</v>
      </c>
      <c r="L6" s="11">
        <v>84</v>
      </c>
      <c r="M6" s="1">
        <v>2.28</v>
      </c>
      <c r="O6" s="1">
        <v>7.65</v>
      </c>
      <c r="Q6" s="1">
        <f t="shared" si="0"/>
        <v>0</v>
      </c>
      <c r="R6" s="1">
        <f t="shared" si="1"/>
        <v>2.7936612</v>
      </c>
      <c r="S6" s="1">
        <f t="shared" si="2"/>
        <v>1.145129508</v>
      </c>
      <c r="T6" s="1">
        <f t="shared" si="3"/>
        <v>0.27737581416</v>
      </c>
      <c r="U6" s="1">
        <f t="shared" si="4"/>
        <v>14.14616652216</v>
      </c>
      <c r="V6" s="1">
        <f t="shared" si="5"/>
        <v>96.190878672</v>
      </c>
      <c r="W6" s="1">
        <f t="shared" si="6"/>
        <v>23.29956838944</v>
      </c>
      <c r="X6" s="1">
        <f t="shared" si="7"/>
        <v>191.52</v>
      </c>
      <c r="Y6" s="1">
        <f t="shared" si="8"/>
        <v>234.6675408</v>
      </c>
    </row>
    <row r="7" ht="25" customHeight="1" spans="1:25">
      <c r="A7" s="7">
        <v>4</v>
      </c>
      <c r="B7" s="8" t="s">
        <v>34</v>
      </c>
      <c r="C7" s="9" t="s">
        <v>35</v>
      </c>
      <c r="D7" s="10" t="s">
        <v>36</v>
      </c>
      <c r="E7" s="8" t="s">
        <v>37</v>
      </c>
      <c r="F7" s="11">
        <v>4.789</v>
      </c>
      <c r="G7" s="12"/>
      <c r="H7" s="10"/>
      <c r="I7" s="10"/>
      <c r="J7" s="19"/>
      <c r="K7" s="8" t="s">
        <v>38</v>
      </c>
      <c r="L7" s="11">
        <v>4.789</v>
      </c>
      <c r="M7" s="1">
        <v>563.240760075172</v>
      </c>
      <c r="Q7" s="1">
        <f t="shared" si="0"/>
        <v>0</v>
      </c>
      <c r="R7" s="1">
        <f t="shared" si="1"/>
        <v>690.133270912507</v>
      </c>
      <c r="S7" s="1">
        <f t="shared" si="2"/>
        <v>112.803662788891</v>
      </c>
      <c r="T7" s="1">
        <f t="shared" si="3"/>
        <v>27.3235538755314</v>
      </c>
      <c r="U7" s="1">
        <f t="shared" si="4"/>
        <v>1393.5012476521</v>
      </c>
      <c r="V7" s="1">
        <f t="shared" si="5"/>
        <v>540.216741096</v>
      </c>
      <c r="W7" s="1">
        <f t="shared" si="6"/>
        <v>130.85249950992</v>
      </c>
      <c r="X7" s="1">
        <f t="shared" si="7"/>
        <v>2697.36</v>
      </c>
      <c r="Y7" s="1">
        <f t="shared" si="8"/>
        <v>3305.0482344</v>
      </c>
    </row>
    <row r="8" ht="25" customHeight="1" spans="1:25">
      <c r="A8" s="7">
        <v>5</v>
      </c>
      <c r="B8" s="8" t="s">
        <v>34</v>
      </c>
      <c r="C8" s="9" t="s">
        <v>39</v>
      </c>
      <c r="D8" s="10" t="s">
        <v>40</v>
      </c>
      <c r="E8" s="8" t="s">
        <v>37</v>
      </c>
      <c r="F8" s="11">
        <v>1.678</v>
      </c>
      <c r="G8" s="12"/>
      <c r="H8" s="10"/>
      <c r="I8" s="10"/>
      <c r="J8" s="19"/>
      <c r="K8" s="8" t="s">
        <v>41</v>
      </c>
      <c r="L8" s="11">
        <v>1.678</v>
      </c>
      <c r="M8" s="1">
        <v>1408.27771156138</v>
      </c>
      <c r="P8" s="1">
        <v>4620</v>
      </c>
      <c r="Q8" s="1">
        <f t="shared" si="0"/>
        <v>7752.36</v>
      </c>
      <c r="R8" s="1">
        <f t="shared" si="1"/>
        <v>1725.54859719904</v>
      </c>
      <c r="S8" s="1">
        <f t="shared" si="2"/>
        <v>697.844367788438</v>
      </c>
      <c r="T8" s="1">
        <f t="shared" si="3"/>
        <v>169.033413530977</v>
      </c>
      <c r="U8" s="1">
        <f t="shared" si="4"/>
        <v>8620.70409007984</v>
      </c>
      <c r="V8" s="1">
        <f t="shared" si="5"/>
        <v>1170.982849149</v>
      </c>
      <c r="W8" s="1">
        <f t="shared" si="6"/>
        <v>283.63806790498</v>
      </c>
      <c r="X8" s="1">
        <f t="shared" si="7"/>
        <v>2363.09</v>
      </c>
      <c r="Y8" s="1">
        <f t="shared" si="8"/>
        <v>2895.47054609999</v>
      </c>
    </row>
    <row r="9" ht="25" customHeight="1" spans="1:25">
      <c r="A9" s="7">
        <v>6</v>
      </c>
      <c r="B9" s="8" t="s">
        <v>42</v>
      </c>
      <c r="C9" s="9" t="s">
        <v>43</v>
      </c>
      <c r="D9" s="10" t="s">
        <v>40</v>
      </c>
      <c r="E9" s="8" t="s">
        <v>37</v>
      </c>
      <c r="F9" s="11">
        <v>0.29</v>
      </c>
      <c r="G9" s="12"/>
      <c r="H9" s="10"/>
      <c r="I9" s="10"/>
      <c r="J9" s="19"/>
      <c r="K9" s="8" t="s">
        <v>44</v>
      </c>
      <c r="L9" s="11">
        <v>0.29</v>
      </c>
      <c r="M9" s="1">
        <v>518.724137931035</v>
      </c>
      <c r="N9" s="20"/>
      <c r="O9" s="1">
        <v>58.9</v>
      </c>
      <c r="Q9" s="1">
        <f t="shared" si="0"/>
        <v>0</v>
      </c>
      <c r="R9" s="1">
        <f t="shared" si="1"/>
        <v>635.587498965518</v>
      </c>
      <c r="S9" s="1">
        <f t="shared" si="2"/>
        <v>109.18904732069</v>
      </c>
      <c r="T9" s="1">
        <f t="shared" si="3"/>
        <v>26.4480136843449</v>
      </c>
      <c r="U9" s="1">
        <f t="shared" si="4"/>
        <v>1348.84869790159</v>
      </c>
      <c r="V9" s="1">
        <f t="shared" si="5"/>
        <v>31.664823723</v>
      </c>
      <c r="W9" s="1">
        <f t="shared" si="6"/>
        <v>7.66992396846001</v>
      </c>
      <c r="X9" s="1">
        <f t="shared" si="7"/>
        <v>150.43</v>
      </c>
      <c r="Y9" s="1">
        <f t="shared" si="8"/>
        <v>184.3203747</v>
      </c>
    </row>
    <row r="10" ht="25" customHeight="1" spans="1:25">
      <c r="A10" s="7">
        <v>7</v>
      </c>
      <c r="B10" s="8" t="s">
        <v>42</v>
      </c>
      <c r="C10" s="9" t="s">
        <v>45</v>
      </c>
      <c r="D10" s="10" t="s">
        <v>40</v>
      </c>
      <c r="E10" s="8" t="s">
        <v>37</v>
      </c>
      <c r="F10" s="11">
        <v>1.305</v>
      </c>
      <c r="G10" s="12"/>
      <c r="H10" s="10"/>
      <c r="I10" s="10"/>
      <c r="J10" s="19"/>
      <c r="K10" s="8" t="s">
        <v>46</v>
      </c>
      <c r="L10" s="11">
        <v>1.305</v>
      </c>
      <c r="M10" s="1">
        <v>1294.71264367816</v>
      </c>
      <c r="N10" s="20"/>
      <c r="O10" s="1">
        <v>58.45</v>
      </c>
      <c r="P10" s="1">
        <v>2680</v>
      </c>
      <c r="Q10" s="1">
        <f t="shared" si="0"/>
        <v>3497.4</v>
      </c>
      <c r="R10" s="1">
        <f t="shared" si="1"/>
        <v>1586.39845517241</v>
      </c>
      <c r="S10" s="1">
        <f t="shared" si="2"/>
        <v>505.760498896551</v>
      </c>
      <c r="T10" s="1">
        <f t="shared" si="3"/>
        <v>122.506431954942</v>
      </c>
      <c r="U10" s="1">
        <f t="shared" si="4"/>
        <v>6247.82802970207</v>
      </c>
      <c r="V10" s="1">
        <f t="shared" si="5"/>
        <v>660.01745106</v>
      </c>
      <c r="W10" s="1">
        <f t="shared" si="6"/>
        <v>159.8708937012</v>
      </c>
      <c r="X10" s="1">
        <f t="shared" si="7"/>
        <v>1689.6</v>
      </c>
      <c r="Y10" s="1">
        <f t="shared" si="8"/>
        <v>2070.249984</v>
      </c>
    </row>
    <row r="11" ht="25" customHeight="1" spans="1:25">
      <c r="A11" s="7">
        <v>8</v>
      </c>
      <c r="B11" s="8" t="s">
        <v>47</v>
      </c>
      <c r="C11" s="9" t="s">
        <v>48</v>
      </c>
      <c r="D11" s="10" t="s">
        <v>40</v>
      </c>
      <c r="E11" s="8" t="s">
        <v>37</v>
      </c>
      <c r="F11" s="11">
        <v>2.702</v>
      </c>
      <c r="G11" s="12"/>
      <c r="H11" s="10"/>
      <c r="I11" s="10"/>
      <c r="J11" s="19"/>
      <c r="K11" s="8" t="s">
        <v>49</v>
      </c>
      <c r="L11" s="11">
        <v>2.702</v>
      </c>
      <c r="M11" s="1">
        <v>630.59215396003</v>
      </c>
      <c r="O11" s="1">
        <v>70.24</v>
      </c>
      <c r="Q11" s="1">
        <f t="shared" si="0"/>
        <v>0</v>
      </c>
      <c r="R11" s="1">
        <f t="shared" si="1"/>
        <v>772.658260325685</v>
      </c>
      <c r="S11" s="1">
        <f t="shared" si="2"/>
        <v>132.614137285714</v>
      </c>
      <c r="T11" s="1">
        <f t="shared" si="3"/>
        <v>32.1220910314286</v>
      </c>
      <c r="U11" s="1">
        <f t="shared" si="4"/>
        <v>1638.22664260286</v>
      </c>
      <c r="V11" s="1">
        <f t="shared" si="5"/>
        <v>358.323398946</v>
      </c>
      <c r="W11" s="1">
        <f t="shared" si="6"/>
        <v>86.7938899669201</v>
      </c>
      <c r="X11" s="1">
        <f t="shared" si="7"/>
        <v>1703.86</v>
      </c>
      <c r="Y11" s="1">
        <f t="shared" si="8"/>
        <v>2087.7226194</v>
      </c>
    </row>
    <row r="12" ht="25" customHeight="1" spans="1:25">
      <c r="A12" s="7">
        <v>9</v>
      </c>
      <c r="B12" s="8" t="s">
        <v>47</v>
      </c>
      <c r="C12" s="9" t="s">
        <v>50</v>
      </c>
      <c r="D12" s="10" t="s">
        <v>51</v>
      </c>
      <c r="E12" s="8" t="s">
        <v>37</v>
      </c>
      <c r="F12" s="11">
        <v>1.354</v>
      </c>
      <c r="G12" s="12"/>
      <c r="H12" s="10"/>
      <c r="I12" s="10"/>
      <c r="J12" s="19"/>
      <c r="K12" s="8" t="s">
        <v>52</v>
      </c>
      <c r="L12" s="11">
        <v>1.354</v>
      </c>
      <c r="M12" s="1">
        <v>1576.66912850812</v>
      </c>
      <c r="O12" s="1">
        <v>70.16</v>
      </c>
      <c r="P12" s="1">
        <v>4620</v>
      </c>
      <c r="Q12" s="1">
        <f t="shared" si="0"/>
        <v>6255.48</v>
      </c>
      <c r="R12" s="1">
        <f t="shared" si="1"/>
        <v>1931.87691646971</v>
      </c>
      <c r="S12" s="1">
        <f t="shared" si="2"/>
        <v>737.883544048005</v>
      </c>
      <c r="T12" s="1">
        <f t="shared" si="3"/>
        <v>178.731791780517</v>
      </c>
      <c r="U12" s="1">
        <f t="shared" si="4"/>
        <v>9115.32138080636</v>
      </c>
      <c r="V12" s="1">
        <f t="shared" si="5"/>
        <v>999.094318640999</v>
      </c>
      <c r="W12" s="1">
        <f t="shared" si="6"/>
        <v>242.00284607082</v>
      </c>
      <c r="X12" s="1">
        <f t="shared" si="7"/>
        <v>2134.80999999999</v>
      </c>
      <c r="Y12" s="1">
        <f t="shared" si="8"/>
        <v>2615.76134489999</v>
      </c>
    </row>
    <row r="13" ht="25" customHeight="1" spans="1:25">
      <c r="A13" s="7">
        <v>10</v>
      </c>
      <c r="B13" s="8" t="s">
        <v>53</v>
      </c>
      <c r="C13" s="9" t="s">
        <v>54</v>
      </c>
      <c r="D13" s="10"/>
      <c r="E13" s="8" t="s">
        <v>55</v>
      </c>
      <c r="F13" s="11">
        <v>2</v>
      </c>
      <c r="G13" s="12"/>
      <c r="H13" s="10"/>
      <c r="I13" s="10"/>
      <c r="J13" s="21"/>
      <c r="K13" s="8" t="s">
        <v>56</v>
      </c>
      <c r="L13" s="11">
        <v>2</v>
      </c>
      <c r="M13" s="1">
        <v>22.75</v>
      </c>
      <c r="P13" s="1">
        <v>12</v>
      </c>
      <c r="Q13" s="1">
        <f t="shared" ref="Q13:Q21" si="9">L13*P13</f>
        <v>24</v>
      </c>
      <c r="R13" s="1">
        <f t="shared" si="1"/>
        <v>27.8753475</v>
      </c>
      <c r="S13" s="1">
        <f t="shared" si="2"/>
        <v>5.636281275</v>
      </c>
      <c r="T13" s="1">
        <f t="shared" si="3"/>
        <v>1.3652325755</v>
      </c>
      <c r="U13" s="1">
        <f t="shared" si="4"/>
        <v>69.6268613505</v>
      </c>
      <c r="V13" s="1">
        <f t="shared" si="5"/>
        <v>11.27256255</v>
      </c>
      <c r="W13" s="1">
        <f t="shared" si="6"/>
        <v>2.730465151</v>
      </c>
      <c r="X13" s="1">
        <f t="shared" si="7"/>
        <v>45.5</v>
      </c>
      <c r="Y13" s="1">
        <f t="shared" si="8"/>
        <v>55.750695</v>
      </c>
    </row>
    <row r="14" ht="25" customHeight="1" spans="1:25">
      <c r="A14" s="7">
        <v>11</v>
      </c>
      <c r="B14" s="8" t="s">
        <v>57</v>
      </c>
      <c r="C14" s="9" t="s">
        <v>58</v>
      </c>
      <c r="D14" s="10"/>
      <c r="E14" s="8" t="s">
        <v>59</v>
      </c>
      <c r="F14" s="11">
        <v>11</v>
      </c>
      <c r="G14" s="12"/>
      <c r="H14" s="10"/>
      <c r="I14" s="10"/>
      <c r="J14" s="21"/>
      <c r="K14" s="8" t="s">
        <v>60</v>
      </c>
      <c r="L14" s="11">
        <v>11</v>
      </c>
      <c r="M14" s="1">
        <v>36.4318181818182</v>
      </c>
      <c r="Q14" s="1">
        <f t="shared" si="9"/>
        <v>0</v>
      </c>
      <c r="R14" s="1">
        <f t="shared" si="1"/>
        <v>44.6395425</v>
      </c>
      <c r="S14" s="1">
        <f t="shared" si="2"/>
        <v>7.29642246136364</v>
      </c>
      <c r="T14" s="1">
        <f t="shared" si="3"/>
        <v>1.76735566286364</v>
      </c>
      <c r="U14" s="1">
        <f t="shared" si="4"/>
        <v>90.1351388060455</v>
      </c>
      <c r="V14" s="1">
        <f t="shared" si="5"/>
        <v>80.260647075</v>
      </c>
      <c r="W14" s="1">
        <f t="shared" si="6"/>
        <v>19.4409122915</v>
      </c>
      <c r="X14" s="1">
        <f t="shared" si="7"/>
        <v>400.75</v>
      </c>
      <c r="Y14" s="1">
        <f t="shared" si="8"/>
        <v>491.0349675</v>
      </c>
    </row>
    <row r="15" ht="25" customHeight="1" spans="1:25">
      <c r="A15" s="7">
        <v>12</v>
      </c>
      <c r="B15" s="8" t="s">
        <v>57</v>
      </c>
      <c r="C15" s="9" t="s">
        <v>61</v>
      </c>
      <c r="D15" s="10"/>
      <c r="E15" s="8" t="s">
        <v>59</v>
      </c>
      <c r="F15" s="11">
        <v>26</v>
      </c>
      <c r="G15" s="12"/>
      <c r="H15" s="10"/>
      <c r="I15" s="10"/>
      <c r="J15" s="21"/>
      <c r="K15" s="8" t="s">
        <v>62</v>
      </c>
      <c r="L15" s="11">
        <v>26</v>
      </c>
      <c r="M15" s="1">
        <v>91</v>
      </c>
      <c r="Q15" s="1">
        <f t="shared" si="9"/>
        <v>0</v>
      </c>
      <c r="R15" s="1">
        <f t="shared" si="1"/>
        <v>111.50139</v>
      </c>
      <c r="S15" s="1">
        <f t="shared" si="2"/>
        <v>18.2251251</v>
      </c>
      <c r="T15" s="1">
        <f t="shared" si="3"/>
        <v>4.414530302</v>
      </c>
      <c r="U15" s="1">
        <f t="shared" si="4"/>
        <v>225.141045402</v>
      </c>
      <c r="V15" s="1">
        <f t="shared" si="5"/>
        <v>473.8532526</v>
      </c>
      <c r="W15" s="1">
        <f t="shared" si="6"/>
        <v>114.777787852</v>
      </c>
      <c r="X15" s="1">
        <f t="shared" si="7"/>
        <v>2366</v>
      </c>
      <c r="Y15" s="1">
        <f t="shared" si="8"/>
        <v>2899.03614</v>
      </c>
    </row>
    <row r="16" ht="25" customHeight="1" spans="1:25">
      <c r="A16" s="7">
        <v>13</v>
      </c>
      <c r="B16" s="8" t="s">
        <v>63</v>
      </c>
      <c r="C16" s="9" t="s">
        <v>64</v>
      </c>
      <c r="D16" s="10"/>
      <c r="E16" s="8" t="s">
        <v>65</v>
      </c>
      <c r="F16" s="11">
        <v>276</v>
      </c>
      <c r="G16" s="12"/>
      <c r="H16" s="10"/>
      <c r="I16" s="10"/>
      <c r="J16" s="21"/>
      <c r="K16" s="8" t="s">
        <v>66</v>
      </c>
      <c r="L16" s="11">
        <v>276</v>
      </c>
      <c r="M16" s="1">
        <v>17.1</v>
      </c>
      <c r="N16" s="1">
        <v>4.32</v>
      </c>
      <c r="O16" s="1">
        <v>7.65</v>
      </c>
      <c r="P16" s="1">
        <v>7.5</v>
      </c>
      <c r="Q16" s="1">
        <f t="shared" si="9"/>
        <v>2070</v>
      </c>
      <c r="R16" s="1">
        <f t="shared" si="1"/>
        <v>20.952459</v>
      </c>
      <c r="S16" s="1">
        <f t="shared" si="2"/>
        <v>5.17702131</v>
      </c>
      <c r="T16" s="1">
        <f t="shared" si="3"/>
        <v>1.2539896062</v>
      </c>
      <c r="U16" s="1">
        <f t="shared" si="4"/>
        <v>63.9534699162</v>
      </c>
      <c r="V16" s="1">
        <f t="shared" si="5"/>
        <v>1428.85788156</v>
      </c>
      <c r="W16" s="1">
        <f t="shared" si="6"/>
        <v>346.1011313112</v>
      </c>
      <c r="X16" s="1">
        <f t="shared" si="7"/>
        <v>4719.6</v>
      </c>
      <c r="Y16" s="1">
        <f t="shared" si="8"/>
        <v>5782.878684</v>
      </c>
    </row>
    <row r="17" ht="25" customHeight="1" spans="1:25">
      <c r="A17" s="7">
        <v>14</v>
      </c>
      <c r="B17" s="8" t="s">
        <v>67</v>
      </c>
      <c r="C17" s="9" t="s">
        <v>68</v>
      </c>
      <c r="D17" s="10"/>
      <c r="E17" s="8" t="s">
        <v>69</v>
      </c>
      <c r="F17" s="11">
        <v>1</v>
      </c>
      <c r="G17" s="12"/>
      <c r="H17" s="10"/>
      <c r="I17" s="10"/>
      <c r="J17" s="21"/>
      <c r="K17" s="8" t="s">
        <v>70</v>
      </c>
      <c r="L17" s="11">
        <v>1</v>
      </c>
      <c r="M17" s="1">
        <v>171</v>
      </c>
      <c r="N17" s="1">
        <v>49</v>
      </c>
      <c r="O17" s="1">
        <v>107.1</v>
      </c>
      <c r="P17" s="1">
        <v>667.87</v>
      </c>
      <c r="Q17" s="1">
        <f t="shared" si="9"/>
        <v>667.87</v>
      </c>
      <c r="R17" s="1">
        <f t="shared" si="1"/>
        <v>209.52459</v>
      </c>
      <c r="S17" s="1">
        <f t="shared" si="2"/>
        <v>108.4045131</v>
      </c>
      <c r="T17" s="1">
        <f t="shared" si="3"/>
        <v>26.257982062</v>
      </c>
      <c r="U17" s="1">
        <f t="shared" si="4"/>
        <v>1339.157085162</v>
      </c>
      <c r="V17" s="1">
        <f t="shared" si="5"/>
        <v>108.4045131</v>
      </c>
      <c r="W17" s="1">
        <f t="shared" si="6"/>
        <v>26.257982062</v>
      </c>
      <c r="X17" s="1">
        <f t="shared" si="7"/>
        <v>171</v>
      </c>
      <c r="Y17" s="1">
        <f t="shared" si="8"/>
        <v>209.52459</v>
      </c>
    </row>
    <row r="18" ht="25" customHeight="1" spans="1:25">
      <c r="A18" s="7">
        <v>15</v>
      </c>
      <c r="B18" s="8" t="s">
        <v>71</v>
      </c>
      <c r="C18" s="9" t="s">
        <v>72</v>
      </c>
      <c r="D18" s="10"/>
      <c r="E18" s="8" t="s">
        <v>73</v>
      </c>
      <c r="F18" s="11">
        <v>2</v>
      </c>
      <c r="G18" s="12"/>
      <c r="H18" s="10"/>
      <c r="I18" s="10"/>
      <c r="J18" s="21"/>
      <c r="K18" s="8" t="s">
        <v>74</v>
      </c>
      <c r="L18" s="11">
        <v>2</v>
      </c>
      <c r="M18" s="1">
        <v>104.88</v>
      </c>
      <c r="O18" s="1">
        <v>57.9</v>
      </c>
      <c r="Q18" s="1">
        <f t="shared" si="9"/>
        <v>0</v>
      </c>
      <c r="R18" s="1">
        <f t="shared" si="1"/>
        <v>128.5084152</v>
      </c>
      <c r="S18" s="1">
        <f t="shared" si="2"/>
        <v>26.215957368</v>
      </c>
      <c r="T18" s="1">
        <f t="shared" si="3"/>
        <v>6.35008745136</v>
      </c>
      <c r="U18" s="1">
        <f t="shared" si="4"/>
        <v>323.85446001936</v>
      </c>
      <c r="V18" s="1">
        <f t="shared" si="5"/>
        <v>52.431914736</v>
      </c>
      <c r="W18" s="1">
        <f t="shared" si="6"/>
        <v>12.70017490272</v>
      </c>
      <c r="X18" s="1">
        <f t="shared" si="7"/>
        <v>209.76</v>
      </c>
      <c r="Y18" s="1">
        <f t="shared" si="8"/>
        <v>257.0168304</v>
      </c>
    </row>
    <row r="19" ht="25" customHeight="1" spans="1:25">
      <c r="A19" s="7">
        <v>16</v>
      </c>
      <c r="B19" s="8" t="s">
        <v>75</v>
      </c>
      <c r="C19" s="9" t="s">
        <v>76</v>
      </c>
      <c r="D19" s="10"/>
      <c r="E19" s="8" t="s">
        <v>73</v>
      </c>
      <c r="F19" s="11">
        <v>5</v>
      </c>
      <c r="G19" s="12"/>
      <c r="H19" s="10"/>
      <c r="I19" s="10"/>
      <c r="J19" s="21"/>
      <c r="K19" s="8" t="s">
        <v>77</v>
      </c>
      <c r="L19" s="11">
        <v>5</v>
      </c>
      <c r="M19" s="1">
        <v>147.06</v>
      </c>
      <c r="O19" s="1">
        <v>81.06</v>
      </c>
      <c r="Q19" s="1">
        <f t="shared" si="9"/>
        <v>0</v>
      </c>
      <c r="R19" s="1">
        <f t="shared" si="1"/>
        <v>180.1911474</v>
      </c>
      <c r="S19" s="1">
        <f t="shared" si="2"/>
        <v>36.748003266</v>
      </c>
      <c r="T19" s="1">
        <f t="shared" si="3"/>
        <v>8.90118301332</v>
      </c>
      <c r="U19" s="1">
        <f t="shared" si="4"/>
        <v>453.96033367932</v>
      </c>
      <c r="V19" s="1">
        <f t="shared" si="5"/>
        <v>183.74001633</v>
      </c>
      <c r="W19" s="1">
        <f t="shared" si="6"/>
        <v>44.5059150666</v>
      </c>
      <c r="X19" s="1">
        <f t="shared" si="7"/>
        <v>735.3</v>
      </c>
      <c r="Y19" s="1">
        <f t="shared" si="8"/>
        <v>900.955737</v>
      </c>
    </row>
    <row r="20" ht="25" customHeight="1" spans="1:25">
      <c r="A20" s="7">
        <v>17</v>
      </c>
      <c r="B20" s="8" t="s">
        <v>78</v>
      </c>
      <c r="C20" s="9" t="s">
        <v>79</v>
      </c>
      <c r="D20" s="10"/>
      <c r="E20" s="8" t="s">
        <v>80</v>
      </c>
      <c r="F20" s="11">
        <v>16</v>
      </c>
      <c r="G20" s="12"/>
      <c r="H20" s="10"/>
      <c r="I20" s="10"/>
      <c r="J20" s="21"/>
      <c r="K20" s="8" t="s">
        <v>81</v>
      </c>
      <c r="L20" s="11">
        <v>16</v>
      </c>
      <c r="M20" s="1">
        <v>11.4</v>
      </c>
      <c r="Q20" s="1">
        <f t="shared" si="9"/>
        <v>0</v>
      </c>
      <c r="R20" s="1">
        <f t="shared" si="1"/>
        <v>13.968306</v>
      </c>
      <c r="S20" s="1">
        <f t="shared" si="2"/>
        <v>2.28314754</v>
      </c>
      <c r="T20" s="1">
        <f t="shared" si="3"/>
        <v>0.5530290708</v>
      </c>
      <c r="U20" s="1">
        <f t="shared" si="4"/>
        <v>28.2044826108</v>
      </c>
      <c r="V20" s="1">
        <f t="shared" si="5"/>
        <v>36.53036064</v>
      </c>
      <c r="W20" s="1">
        <f t="shared" si="6"/>
        <v>8.8484651328</v>
      </c>
      <c r="X20" s="1">
        <f t="shared" si="7"/>
        <v>182.4</v>
      </c>
      <c r="Y20" s="1">
        <f t="shared" si="8"/>
        <v>223.492896</v>
      </c>
    </row>
    <row r="21" ht="25" customHeight="1" spans="1:25">
      <c r="A21" s="7">
        <v>18</v>
      </c>
      <c r="B21" s="8" t="s">
        <v>82</v>
      </c>
      <c r="C21" s="8" t="s">
        <v>83</v>
      </c>
      <c r="D21" s="10"/>
      <c r="E21" s="8" t="s">
        <v>84</v>
      </c>
      <c r="F21" s="11">
        <v>1</v>
      </c>
      <c r="G21" s="12"/>
      <c r="H21" s="10"/>
      <c r="I21" s="10"/>
      <c r="J21" s="21"/>
      <c r="K21" s="8" t="s">
        <v>85</v>
      </c>
      <c r="L21" s="11">
        <v>1</v>
      </c>
      <c r="M21" s="1">
        <v>49</v>
      </c>
      <c r="Q21" s="1">
        <f t="shared" si="9"/>
        <v>0</v>
      </c>
      <c r="R21" s="1">
        <f t="shared" si="1"/>
        <v>60.03921</v>
      </c>
      <c r="S21" s="1">
        <f t="shared" si="2"/>
        <v>9.8135289</v>
      </c>
      <c r="T21" s="1">
        <f t="shared" si="3"/>
        <v>2.377054778</v>
      </c>
      <c r="U21" s="1">
        <f t="shared" si="4"/>
        <v>121.229793678</v>
      </c>
      <c r="V21" s="1">
        <f t="shared" si="5"/>
        <v>9.8135289</v>
      </c>
      <c r="W21" s="1">
        <f t="shared" si="6"/>
        <v>2.377054778</v>
      </c>
      <c r="X21" s="1">
        <f t="shared" si="7"/>
        <v>49</v>
      </c>
      <c r="Y21" s="1">
        <f t="shared" si="8"/>
        <v>60.03921</v>
      </c>
    </row>
    <row r="22" ht="15" customHeight="1"/>
  </sheetData>
  <autoFilter ref="A3:I21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