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7"/>
  </bookViews>
  <sheets>
    <sheet name="中学美术 " sheetId="8" r:id="rId1"/>
    <sheet name="小学美术" sheetId="2" r:id="rId2"/>
    <sheet name="中学体育" sheetId="9" r:id="rId3"/>
    <sheet name="小学体育" sheetId="7" r:id="rId4"/>
    <sheet name="小学音乐" sheetId="4" r:id="rId5"/>
    <sheet name="中学音乐 " sheetId="10" r:id="rId6"/>
    <sheet name="小学心理" sheetId="12" r:id="rId7"/>
    <sheet name="中学心理" sheetId="13" r:id="rId8"/>
  </sheets>
  <definedNames>
    <definedName name="_xlnm._FilterDatabase" localSheetId="0" hidden="1">'中学美术 '!$A$1:$E$47</definedName>
    <definedName name="_xlnm._FilterDatabase" localSheetId="1" hidden="1">小学美术!$A$1:$E$41</definedName>
    <definedName name="_xlnm._FilterDatabase" localSheetId="2" hidden="1">中学体育!$A$1:$F$103</definedName>
    <definedName name="_xlnm._FilterDatabase" localSheetId="3" hidden="1">小学体育!$A$1:$E$113</definedName>
    <definedName name="_xlnm._FilterDatabase" localSheetId="4" hidden="1">小学音乐!$A$1:$E$55</definedName>
    <definedName name="_xlnm._FilterDatabase" localSheetId="5" hidden="1">'中学音乐 '!$A$1:$E$40</definedName>
    <definedName name="_xlnm._FilterDatabase" localSheetId="6" hidden="1">小学心理!$A$1:$E$17</definedName>
    <definedName name="_xlnm._FilterDatabase" localSheetId="7" hidden="1">中学心理!$A$1:$E$17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<sst xmlns="http://schemas.openxmlformats.org/spreadsheetml/2006/main" count="1317" uniqueCount="511">
  <si>
    <t>编号</t>
  </si>
  <si>
    <t>名称</t>
  </si>
  <si>
    <t>规格</t>
  </si>
  <si>
    <t>单位</t>
  </si>
  <si>
    <t>数量</t>
  </si>
  <si>
    <t>电子绘画板</t>
  </si>
  <si>
    <t>绘画区域不小于135mm×200mm，压感级别1024级及以上，无线无源压感笔,配备与教材相应的软件</t>
  </si>
  <si>
    <t>块</t>
  </si>
  <si>
    <t>美术课配套材料</t>
  </si>
  <si>
    <t>黑色红色蓝色勾线笔、12色油画棒、固体胶、12色彩色水笔、12色彩泥、12色彩色铅笔、双面胶、陶泥、12色12毫升水粉画颜料、100克墨汁、12色12毫升中国画颜料 、胶滚、塑料胶版、油墨（75毫升黑色），手提塑料盒装。</t>
  </si>
  <si>
    <t>套</t>
  </si>
  <si>
    <t>版画-耗材</t>
  </si>
  <si>
    <t>雪弗板、吹塑纸、300克白板纸、KT版、硫酸纸、橡皮图章、海绵纸、水性油墨(黑色、红色、蓝色、黄色、白色)、油画棒、调墨板、部分印纸、色纸、生宣纸等</t>
  </si>
  <si>
    <t>绘画工具</t>
  </si>
  <si>
    <t>箱子尺寸48cmX41cmX6.5cm、材质：密度板仿红木油漆1.水粉笔6支2.水彩笔6支3.油画棒6支4.毛笔8支5.彩色铅笔12色6.油画棒24色7.勾线笔3色8.固体胶1个9.梅花盘(7格）1个10.调色盒（12格）1个11.水笔12色等、木箱吸塑定位包装。</t>
  </si>
  <si>
    <t/>
  </si>
  <si>
    <t>方凳（与工作台配套）</t>
  </si>
  <si>
    <t>材料：橡胶木，尺寸：25cm*30cm*45cm</t>
  </si>
  <si>
    <t>张</t>
  </si>
  <si>
    <t>中国画-国画工具</t>
  </si>
  <si>
    <t>1.青瓷笔洗（14.5*5.5cm）1个2.青瓷镇尺(17*3.3*3.5cm)1对3.青瓷印泥盒(7.5cm)1个4.青瓷笔架山(12cm)1个5.青瓷水滴(6.5cm)1个6.青瓷砚台(10cm)1个7.青瓷墨盒(10cm)1个8.一得阁墨汁(100g)1瓶9.字帖(18.4*7.5cm)1本10.梅花盘(7格）1个11.墨条10cm1条12.笔帘30cm1个13.画毡50*50cm1块14.毛笔8支等、定位包装。</t>
  </si>
  <si>
    <t>工作台（6人座美术桌）</t>
  </si>
  <si>
    <t>桌面材料：橡胶木，尺寸：160cm×80cm×70cm，桌腿实木材料6.5X6.5cm</t>
  </si>
  <si>
    <t>个</t>
  </si>
  <si>
    <t>书法与篆刻-篆刻工具</t>
  </si>
  <si>
    <t>1.青田石(4*3*1\4*2.5*2.5\4*2*1\4*2*2\4*1*1)不同规格5块2.印泥(7.5cm)1个3.篆刻刀(12cm)10支4.刷(15cm)1把5.勾线笔(16cm)1支6.铅笔（HB\2B\4B）各1支7.纸刻刀(14cm)1把8.刀片3片9.印床(9.5*6.4*4.2cm)1个等。</t>
  </si>
  <si>
    <t>剪纸与拼贴-耗材</t>
  </si>
  <si>
    <t>专用剪纸、各色彩纸、白板纸、卡纸、各色布料等</t>
  </si>
  <si>
    <t>书法与篆刻-书法工具</t>
  </si>
  <si>
    <t>美术学具</t>
  </si>
  <si>
    <t>毛笔、小剪刀、调色盘、笔洗、美工刀、75毫升水溶性油墨、胶滚、50*50cm毛毡、刻纸刀、水粉画笔、调色盒、30cm直尺，手提塑料盒装。</t>
  </si>
  <si>
    <t>版画-工具</t>
  </si>
  <si>
    <t>木刻刀(圆口、三角口、斜口、平口四件套)、胶滚、木刻用椴木五夹板</t>
  </si>
  <si>
    <t>写生凳</t>
  </si>
  <si>
    <t>榉木画凳最低高度是48cm、最高可以升到67cm，凳面直接30cm，螺杆升降。</t>
  </si>
  <si>
    <t>泥工工具</t>
  </si>
  <si>
    <t>泥塑刀6把、环形刀3把、刮刀2把、切割线1套、刮板1件、拍板1件、型板1块、喷壶1个、海绵1块</t>
  </si>
  <si>
    <t>版画-版画机</t>
  </si>
  <si>
    <t>印4开画幅版画印刷机1台、版面尺寸：600*45*110MM，重量：40KG，大掌舵轮人性化设计，省力，操作简便。</t>
  </si>
  <si>
    <t>美术教学用品柜</t>
  </si>
  <si>
    <t>尺寸：180X90X39CM，隔层可调节，通体钢化玻璃，带方便移动装置，可放置各种器材。</t>
  </si>
  <si>
    <t>画架</t>
  </si>
  <si>
    <t>高度不低于142cm，材料：榉木</t>
  </si>
  <si>
    <t>剪纸与拼贴-工具</t>
  </si>
  <si>
    <t>小剪刀、刻纸刀、橡胶垫板</t>
  </si>
  <si>
    <t>民间美术欣赏及写生样本</t>
  </si>
  <si>
    <t>中国结、京剧脸谱、扎染、蜡染、皮影、年画、木板年画、剪纸、面具、泥塑、玩具、风车、纹样、风筝、唐三彩、彩陶器、瓷器等</t>
  </si>
  <si>
    <t>云台</t>
  </si>
  <si>
    <t>盘面直径29.5厘米，高度统一为11厘米。
特点：加厚底座，稳固可靠，磨砂盘面更吸附陶泥，品质轴承转速流畅均匀耐用，是陶艺泥塑等手工创作中非常实用的工具</t>
  </si>
  <si>
    <t>台</t>
  </si>
  <si>
    <t>国画和书法工具</t>
  </si>
  <si>
    <t>参数：箱子尺寸50X35X10cm、材质：密度板仿红木油漆1.青瓷笔洗（14.5*5.5cm）1个2.青瓷镇尺(17*3.3*3.5cm)1对3.青瓷印泥盒(7.5cm)1个4.青瓷笔架山(12cm)1个5.青瓷水滴(6.5cm)1个6.青瓷砚台(10cm)1个7.青瓷墨盒(10cm)1个8.一得阁墨汁(100g)1瓶9.字帖(18.4*7.5cm)1本10.梅花盘(7格）1个11.墨条10cm1条12.笔帘30cm1个13.画毡50*50cm1块14.毛笔8支等、木箱定位包装。</t>
  </si>
  <si>
    <t>写生画箱</t>
  </si>
  <si>
    <t>参数：长约56cm，宽约34cm，高约81cm，重量：约13.5kg功能：适用于放置各种画具画材，经过抛光打蜡，喷漆、防腐、防潮、榉木承重性好，使用时间长，组装简单。</t>
  </si>
  <si>
    <t>只</t>
  </si>
  <si>
    <t>制作工具</t>
  </si>
  <si>
    <t>美工刀1把、剪刀2把、木刻刀12把、尖钻1把、篆刻刀1把、油石1块、改锥2把、多用锯1把、锯条5根、推刨1把、木锉1把、尖嘴钳1把、铁锤1把、电烙铁1把、凿子2把、什锦锉1套、切割垫板1块、三用圆规1件、订书器1个、壁纸刀1把、U型锯1把、线锯条10根、手摇钻1个、刨子1把、盒尺1个、角尺1把、砂纸5张、小台钳1台、钢丝钳1把、钢锉1把、钢板尺1把、金属剪1把、铁砧子1件</t>
  </si>
  <si>
    <t>写生灯</t>
  </si>
  <si>
    <t>升降式，全不锈钢支架。三脚落地、带万向脚轮、可移动。立式三节可升降、最大调节高度2500mm、照射角度0°-120°，球型罩灯。自带电源线总长度不小于2m，中间加装电源开关。</t>
  </si>
  <si>
    <t>影像资料</t>
  </si>
  <si>
    <t>幻灯片、光盘、数字化美术教学资源库、虚拟美术博物馆、美术展等</t>
  </si>
  <si>
    <t>版画工具</t>
  </si>
  <si>
    <t>箱子尺寸46.5X36.5X7.5cm、材质：密度板仿红木油漆1.木刻刀13cm5支2.滚筒3种（大15cm中10cm小6cm）3.木蘑菇1个4.篆刻刀3把(长度13.7cm）5.电烙铁1把（40W）6.版画油墨1只（75毫升）7.磨刀石1块（6X4X1cm）8.刮刀2把(4寸19cm）9.马莲1个（直径9.8cm）10.铅笔3支（HB\2B\4B）11.纸刻刀1把14cm12.刀片3片等、吸塑定位包装。</t>
  </si>
  <si>
    <t>人体结构活动模型</t>
  </si>
  <si>
    <t>高不低于40cm，木质</t>
  </si>
  <si>
    <t>中国画-拷贝台</t>
  </si>
  <si>
    <t>A3三色可变，光度可调明暗USB接口，钢化玻璃，外接手机和电脑等。</t>
  </si>
  <si>
    <t>画板</t>
  </si>
  <si>
    <t>不小于60cm×45cm带拉手</t>
  </si>
  <si>
    <t>展示画框</t>
  </si>
  <si>
    <t>尺寸：60cm*45cm、材料：实木框、面板有机玻璃</t>
  </si>
  <si>
    <t>写生教具（1）</t>
  </si>
  <si>
    <t>石膏像：阿古力巴（切面）、腊空（半面）、太阳神（头像）、海盗（头像）、小大卫（头像）、亚历山大（头像）</t>
  </si>
  <si>
    <t>写生教具（3）</t>
  </si>
  <si>
    <t>陶器、瓷器，蜡果等</t>
  </si>
  <si>
    <t>尺寸：60cm*90cm、材料：实木框、面板有机玻璃</t>
  </si>
  <si>
    <t>大圆规</t>
  </si>
  <si>
    <t>演示用，附橡皮脚</t>
  </si>
  <si>
    <t>大三角板</t>
  </si>
  <si>
    <t>木制45cm；45º、60º各1件</t>
  </si>
  <si>
    <t>付</t>
  </si>
  <si>
    <t>书法与篆刻-挂图</t>
  </si>
  <si>
    <t>书法教学挂图或书法名作欣赏挂图，应为国家正式出版物</t>
  </si>
  <si>
    <t>丁字尺</t>
  </si>
  <si>
    <t>演示用,不小于80cm</t>
  </si>
  <si>
    <t>初中美术教学挂图</t>
  </si>
  <si>
    <t>适合初中美术教学要求的绘画、设计、欣赏内容，不少于58幅，对开，应为国家正式出版物</t>
  </si>
  <si>
    <t>磁性白黑板</t>
  </si>
  <si>
    <t>不小于90cm×60cm，两面双用一白一绿，带提手</t>
  </si>
  <si>
    <t>静物台</t>
  </si>
  <si>
    <t>一、适用范围：适用于小学、初中美术教学使用。二、技术要求：台面尺寸：600*600mm(误差≤5mm)，钢木结构，优质环保板材、气压升降，五脚，升降高度650-750mm。应符合JY0001-2003的有关规定。</t>
  </si>
  <si>
    <t>三角板</t>
  </si>
  <si>
    <t>有机25cm；45º、60º各1件</t>
  </si>
  <si>
    <t>写生教具（2）</t>
  </si>
  <si>
    <t>石膏几何形体：圆球、长方体、正方体、圆柱体、六棱柱、圆锥、方锥、方带方、圆锥带圆、十二面体</t>
  </si>
  <si>
    <t>遮光窗帘</t>
  </si>
  <si>
    <t>参数：规格：260cm*190cm，加厚层，防晒、防水。
遮光窗帘也称遮光布，是美术教室中用来遮挡光线，控制室外光线的物体。遮光窗帘生产的技术要求是：
（1）遮光窗帘的规格是260cm×190cm；
（2）在220cm宽度布的上沿，装有8～12个挂扣；
（3）布面应平整无折皱痕迹；
（4）布边光洁无线毛。</t>
  </si>
  <si>
    <t>直尺</t>
  </si>
  <si>
    <t>有机50cm</t>
  </si>
  <si>
    <t>衬布</t>
  </si>
  <si>
    <t>140cm×200cm；棉、麻、丝、绒平纯涤棉是指涤纶与棉的混纺织物的统称，采用65%—67%涤纶和33%—35%的棉花混纱线织成的纺织品，俗称棉的的确良。
涤棉的特点：既突出了涤纶的风格又有棉织物的长处，在干、湿情况下弹性和耐磨性都较好，尺寸稳定，缩水率小，具有挺拔、不易皱折、易洗、快干的特点，不能用高温熨烫和沸水浸泡。</t>
  </si>
  <si>
    <t>书法与篆刻-书画桌（4人座，含凳子）</t>
  </si>
  <si>
    <t>橡胶木，不小于120cm×120cmX70cm，配套四张橡胶木方凳25X30X45cm</t>
  </si>
  <si>
    <t>100cm×200cm；棉、麻、丝、绒平纯涤棉是指涤纶与棉的混纺织物的统称，采用65%—67%涤纶和33%—35%的棉花混纱线织成的纺织品，俗称棉的的确良。
涤棉的特点：既突出了涤纶的风格又有棉织物的长处，在干、湿情况下弹性和耐磨性都较好，尺寸稳定，缩水率小，具有挺拔、不易皱折、易洗、快干的特点，不能用高温熨烫和沸水浸泡。</t>
  </si>
  <si>
    <t>尺寸：60cm*45cm、材料：实木、有机玻璃</t>
  </si>
  <si>
    <t>写生画板</t>
  </si>
  <si>
    <t>不小于45cm×60cm，带拉手</t>
  </si>
  <si>
    <t>尺寸：60cm*90cm、材料：实木、有机玻璃</t>
  </si>
  <si>
    <t>石膏几何形体：圆球，长方体，正方体，圆柱体，六棱柱，圆锥，方锥、方带方、圆锥带圆、十二面体</t>
  </si>
  <si>
    <t>绘图工具</t>
  </si>
  <si>
    <t>圆规，直尺，三角板，曲线板,蛇形尺，打孔器，塑料盒装</t>
  </si>
  <si>
    <t>绘画区域不小于92mm×147mm,1024级压感以上，无线无源，配备与教材相应的软件</t>
  </si>
  <si>
    <t>石膏像：阿古力巴（切面），腊空（半面），太阳神（头像），海盗（头像），小大卫（头像）、亚历山大（头像）</t>
  </si>
  <si>
    <t>跳高垫</t>
  </si>
  <si>
    <t>3000mm×2000mm×300mm，高密度海绵</t>
  </si>
  <si>
    <t>小跳垫</t>
  </si>
  <si>
    <t>采用泡沫塑料和泡沫乳胶，帆布或人造革外皮，长1200mm±5mm,宽600mm±5mm,厚≥50mm。在长度方向可对半折叠，两侧应各有提手，四周加装粘扣</t>
  </si>
  <si>
    <t>羽毛球拍</t>
  </si>
  <si>
    <t>总长度≤580mm，宽度≤230mm，拍弦面长度≤280mm，质量≤80g,握柄直径23mm～25mm</t>
  </si>
  <si>
    <t>装球车</t>
  </si>
  <si>
    <t>900x900x800(mm)，可四轮移动，可折叠。用于装篮球、排球、足球等球类物品，球车四角为圆角</t>
  </si>
  <si>
    <t>辆</t>
  </si>
  <si>
    <t>体育器材架</t>
  </si>
  <si>
    <t>成年足球</t>
  </si>
  <si>
    <t>5#：圆周长675mm～710mm；质量382g～468g，PU</t>
  </si>
  <si>
    <t>数字秒表</t>
  </si>
  <si>
    <t>60道</t>
  </si>
  <si>
    <t>初中生用篮球</t>
  </si>
  <si>
    <t>7号，PU</t>
  </si>
  <si>
    <t>羽毛球</t>
  </si>
  <si>
    <t>球口外径65mm～68mm，球头直径25mm～27mm，球头高度24mm～26mm，毛片插长63mm～64mm，质量4.50g～5.80g，毛片数量16片</t>
  </si>
  <si>
    <t>乒乓球拍</t>
  </si>
  <si>
    <t>用来击球的拍面应用一层齿粒向外的胶粒片覆盖，连同粘合剂，厚度应不超过2mm，或者用齿粒向内或向外的海绵胶粒片覆盖，连同粘合剂，厚度应不超过4mm。底板与胶粒片或海绵胶粒片的粘接结合力应≥4N</t>
  </si>
  <si>
    <t>软式练习跨栏架</t>
  </si>
  <si>
    <t>栏架长：700mm～800mm，底板宽：200mm～250mm，横板宽：80mm～100mm;高度可三档调节为:300mm、500mm、600mm，软质材料制成</t>
  </si>
  <si>
    <t>乒乓球台</t>
  </si>
  <si>
    <t>室外，球台长度2740mm；宽度1525mm；高度760mm</t>
  </si>
  <si>
    <t>小学生用篮球</t>
  </si>
  <si>
    <t>4号，橡胶</t>
  </si>
  <si>
    <t>起跑器</t>
  </si>
  <si>
    <t>长690mm,宽≥100mm,三角体抵脚板,长160mm,宽120mm,高130mm，倾斜度可调整</t>
  </si>
  <si>
    <t>大跳垫</t>
  </si>
  <si>
    <t>采用泡沫塑料和泡沫乳胶，帆布或人造革外皮，长2000mm±5mm,宽1000mm±5mm,厚≥100mm。在长度方向可对半折叠，两侧应各有提手，四周加装粘扣</t>
  </si>
  <si>
    <t>标志杆</t>
  </si>
  <si>
    <t>高1.2m～1.6m，立柱直径25mm，三角形红色旗面</t>
  </si>
  <si>
    <t>根</t>
  </si>
  <si>
    <t>初中生用排球</t>
  </si>
  <si>
    <t>圆周长650mm～670mm；质量230g～270g</t>
  </si>
  <si>
    <t>羽毛球网柱</t>
  </si>
  <si>
    <t>铸铁配重85KG，网柱高度为1550mm，拉网中央高度1520mm</t>
  </si>
  <si>
    <t>总长度≤630mm，宽度≤230mm，拍弦面长度≤280mm，质量≤100g,握柄直径23mm～25mm</t>
  </si>
  <si>
    <t>软式排球</t>
  </si>
  <si>
    <t>5#：圆周长650mm～670mm，质量220g～310g</t>
  </si>
  <si>
    <t>跳高架</t>
  </si>
  <si>
    <t>立柱高度1600mm～2000mm；高度刻度500mm～1800mm；横杆托长60mm，宽40mm，铝制</t>
  </si>
  <si>
    <t>少年足球</t>
  </si>
  <si>
    <t>4#，圆周长615mm～650mm；质量315g～405g，PU</t>
  </si>
  <si>
    <t>坐位体前屈测试仪</t>
  </si>
  <si>
    <t>量程：-20cm～35cm，分度值0.1cm，允差：±0.2cm，电子显示型</t>
  </si>
  <si>
    <t>电动充气泵</t>
  </si>
  <si>
    <t>用于篮球、排球、足球充气</t>
  </si>
  <si>
    <t>体育器材橱（柜)</t>
  </si>
  <si>
    <t>隔板可调</t>
  </si>
  <si>
    <t>软式飞盘</t>
  </si>
  <si>
    <t>直径20CM</t>
  </si>
  <si>
    <t>篮球架</t>
  </si>
  <si>
    <t>篮圈高3050mm，移动式</t>
  </si>
  <si>
    <t>气排球</t>
  </si>
  <si>
    <t>圆周长为760mm～780mm，质量150g～170g</t>
  </si>
  <si>
    <t>标志筒</t>
  </si>
  <si>
    <t>全塑料制品,高度为15cm～75cm，呈圆锥体状，有配重,放置平稳</t>
  </si>
  <si>
    <t>仰卧起坐测试仪</t>
  </si>
  <si>
    <t>计时：60s，允许误差：±3s，量程：（0～99）次，分度值：1次，允差：±1次</t>
  </si>
  <si>
    <t>实心球</t>
  </si>
  <si>
    <t>圆周长420mm～780mm,质量2000g±30g,采用适宜的软性材料，球体表面应进行防滑处理,不应有颗粒脱落、裂缝等缺陷,经过从10m高处自由落体试验后，应无破裂</t>
  </si>
  <si>
    <t>橡皮拉力带</t>
  </si>
  <si>
    <t>重阻力，拉力带采用合成橡胶TPE制作，环保，无味，弹性好，强度高，不易断裂，不易老化</t>
  </si>
  <si>
    <t>条</t>
  </si>
  <si>
    <t>量程：-20cm～35cm，分度值0.1cm，允差：±0.2cm</t>
  </si>
  <si>
    <t>小学生用排球</t>
  </si>
  <si>
    <t>4号：圆周长600mm～620mm；质量200g～240g，橡胶</t>
  </si>
  <si>
    <t>可调节跨栏架</t>
  </si>
  <si>
    <t>栏板长度1200mm，宽度70mm；栏架底座长700mm，四档高度调节分别为：550mm、650mm、760mm和840mm，铝合金或塑料等轻材料制成，可拆卸组装，方便搬用</t>
  </si>
  <si>
    <t>足球门</t>
  </si>
  <si>
    <t>1号足球门，11人制，内口宽度7320mm±10mm，高度2440mm±10mm，门柱及横梁直径不小于120mm。足球门应能承受的水平拉力1000N，足球门横梁应能承受2700N的静负荷</t>
  </si>
  <si>
    <t>副</t>
  </si>
  <si>
    <t>圆周长为610mm～630mm，质量150g～170g</t>
  </si>
  <si>
    <t>肺活量测试仪</t>
  </si>
  <si>
    <t>量程：100ml～9999ml，分度值1ml，允差：±2.5%，含气嘴20个</t>
  </si>
  <si>
    <t>跳高横杆</t>
  </si>
  <si>
    <t>长3000mm～4000mm，直径25mm～30mm,质量不超过2000g,采用环氧树脂玻璃钢材料，除两端外，横截面应呈圆形，颜色醒目。横杆固定在立柱上，中心自然下垂应小于20mm</t>
  </si>
  <si>
    <t>身高体重测试仪</t>
  </si>
  <si>
    <t>身高：量程：90cm～210cm，分度值0.1cm，允差：±0.2cm，体重：量程：5.0gkg～150kg，分度值0.1kg，允差：±0.1kg（≤100kg），  ±0.15kg（＞100kg）</t>
  </si>
  <si>
    <t>钉鞋</t>
  </si>
  <si>
    <t>双</t>
  </si>
  <si>
    <t>篮球网</t>
  </si>
  <si>
    <t>篮球网高400mm～450mm，网口直径450mm±8mm，网底直径350mm±8mm</t>
  </si>
  <si>
    <t>足球网</t>
  </si>
  <si>
    <t>3号足球网宽度3000mm，高度2000mm；</t>
  </si>
  <si>
    <t>件</t>
  </si>
  <si>
    <t>圆周长350mm～780mm,质量1000g±30g,采用适宜的软性材料，球体表面应进行防滑处理,不应有颗粒脱落、裂缝等缺陷,经过从10m高处自由落体试验后，应无破裂</t>
  </si>
  <si>
    <t>跳绳</t>
  </si>
  <si>
    <t>短跳绳，绳长度2800mm～3000mm，直径7mm～8mm，质量90g～120g，柄(2个)：长度140mm～170mm，直径26mm～33mm，质量70g～90g</t>
  </si>
  <si>
    <t>拔河绳</t>
  </si>
  <si>
    <t>23-26米，棉布材质</t>
  </si>
  <si>
    <t>发令枪</t>
  </si>
  <si>
    <r>
      <rPr>
        <sz val="11"/>
        <rFont val="微软雅黑"/>
        <charset val="134"/>
      </rPr>
      <t>可同时装2</t>
    </r>
    <r>
      <rPr>
        <sz val="11"/>
        <color rgb="FFFF0000"/>
        <rFont val="微软雅黑"/>
        <charset val="134"/>
      </rPr>
      <t>～5</t>
    </r>
    <r>
      <rPr>
        <sz val="11"/>
        <rFont val="微软雅黑"/>
        <charset val="134"/>
      </rPr>
      <t>发子弹,军用钢发射装置,塑胶手柄,具有一定撞针冲击力，无后坐力设计</t>
    </r>
  </si>
  <si>
    <t>支</t>
  </si>
  <si>
    <t>小沙包</t>
  </si>
  <si>
    <t>帆布制作，质量约200g</t>
  </si>
  <si>
    <t>3号足球门，5人制，内口宽度3000mm±10mm，高度2000mm±10mm，门柱及横梁直径不小于76mm。足球门应能承受的水平拉力1000N，足球门横梁应能承受2700N的静负荷</t>
  </si>
  <si>
    <t>乒乓球</t>
  </si>
  <si>
    <t>直径43.4mm～44.4mm，质量2.20g～2.60g，弹跳220mm～250mm，圆度0.4mm，受冲击不小于700次无破裂</t>
  </si>
  <si>
    <t>数字圆跳垫</t>
  </si>
  <si>
    <t>直径470mm，厚度5mm，每个垫子分别印有0-9数字</t>
  </si>
  <si>
    <t>软式足球</t>
  </si>
  <si>
    <t>4号，圆周长615mm～650mm；质量300g～340g，充气内胆填充柔性材料</t>
  </si>
  <si>
    <t>钻圈架</t>
  </si>
  <si>
    <t>钻圈架两立柱及底座为30mm×30mm的方管，圈体为Φ20mm的圆管。圈体直径为600mm～750mm</t>
  </si>
  <si>
    <t>根据选定的球门，选择符合相应标准要求的足球网</t>
  </si>
  <si>
    <t>起跳板</t>
  </si>
  <si>
    <t>乒乓球网架</t>
  </si>
  <si>
    <t>网架长度152.5mm±2mm，网架高度152.5mm±2mm，可夹厚度≥30mm</t>
  </si>
  <si>
    <t>轻阻力，拉力带采用合成橡胶TPE制作，环保，无味，弹性好，强度高，不易断裂，不易老化</t>
  </si>
  <si>
    <t>体能训练绳梯</t>
  </si>
  <si>
    <t>绳梯长度9.5m,宽度可以任意调节，柔软塑胶材料制成</t>
  </si>
  <si>
    <t>投掷靶</t>
  </si>
  <si>
    <t>铁框架，木靶面，靶面800mm×800mm，中心孔直径为40mm，孔中心距地面1.1m～1.4m</t>
  </si>
  <si>
    <t>排球网柱</t>
  </si>
  <si>
    <t>网柱高度：2120mm±5mm，拉网中央高度:2000mm±5mm</t>
  </si>
  <si>
    <t>室内，球台长度2740mm；宽度1525mm；高度760mm</t>
  </si>
  <si>
    <t>塑料圈(呼啦圈)</t>
  </si>
  <si>
    <t>直径80cm，PVC管，外包泡沫</t>
  </si>
  <si>
    <t>多功能四折叠长垫</t>
  </si>
  <si>
    <t>长1800mm，宽600mm，厚度：25mm～30mm；可向里外任意方向进行四折叠</t>
  </si>
  <si>
    <t>跨栏架</t>
  </si>
  <si>
    <t>栏板长度1000mm～1200mm（根据学校跑道宽而定），宽度50mm～70mm；栏架底座长≤700mm，栏架高度550mm～700mm（50mm一档,据不同年龄阶段而定）。栏板倾翻力10N～15N</t>
  </si>
  <si>
    <t>圆周长400mm～780mm,质量1500g±30g,采用适宜的软性材料，球体表面应进行防滑处理,不应有颗粒脱落、裂缝等缺陷,经过从10m高处自由落体试验后，应无破裂</t>
  </si>
  <si>
    <t>软式跳高横杆</t>
  </si>
  <si>
    <t>长度3500mm，杆体直径25mm～30mm；中间穿高强度弹力绳，两边连接塑料绳扣，通过绳扣完成横杆与立杆的快捷连接，杆体由柔软泡沫材料制成</t>
  </si>
  <si>
    <t>排球网</t>
  </si>
  <si>
    <t>排球网长度9500mm～10000mm，宽度1000mm±25mm</t>
  </si>
  <si>
    <t>助跳板</t>
  </si>
  <si>
    <t>无弹簧，900mm*500mm*175mm，木头材质</t>
  </si>
  <si>
    <t>长跳绳，绳长度4000mm～6000mm，直径8～9mm，质量140g～235g；柄(2个)：长度140mm～170mm，直径26mm～33mm，质量70g～90g</t>
  </si>
  <si>
    <t>接力棒</t>
  </si>
  <si>
    <t>长280mm-300mm,直径30mm-42mm,质量不小于50g</t>
  </si>
  <si>
    <t>排球网长度9500mm～10000mm，宽度700mm±25mm</t>
  </si>
  <si>
    <t>布卷尺</t>
  </si>
  <si>
    <t>50m，仿皮外壳，尺带：苎麻布卷尺，防水，防腐蚀；铜制卡扣和收放扣</t>
  </si>
  <si>
    <t>盒</t>
  </si>
  <si>
    <t>羽毛球网</t>
  </si>
  <si>
    <t>羽毛球网长度≥6100mm，宽度760mm±25mm</t>
  </si>
  <si>
    <t>2号足球网宽度5500mm，高度2000mm</t>
  </si>
  <si>
    <t>长跳绳，绳长度9000mm～10000mm，直径8mm～9mm，质量290g～370g，柄(2个)：长度140mm～170mm，直径26mm～33mm，质量70g～90g</t>
  </si>
  <si>
    <t>5号，圆周长675mm～710mm；质量350g～390g,充气内胆填充柔性材料</t>
  </si>
  <si>
    <t>体育场地标志胶带</t>
  </si>
  <si>
    <t>长18m，宽40mm～60mm</t>
  </si>
  <si>
    <t>卷</t>
  </si>
  <si>
    <t>长跳绳，绳长度7000mm～8000mm，直径8～9mm，质量230g～300g，柄(2个)：长度140mm～170mm，直径26mm～33mm，质量70g～90g</t>
  </si>
  <si>
    <t>竹节绳</t>
  </si>
  <si>
    <t>长竹节绳，手柄长度210mm，后端椭圆设计，有后盖，头部有卡住配件。有效绳长（不含手柄）约7200mm，绳为串珠设计，大珠直径7.8mm，长25mm，小珠直径5.6mm，长20mm</t>
  </si>
  <si>
    <t>短竹节绳，手柄长度210mm，后端椭圆设计，有后盖。有效绳长（不含手柄）约2600mm，绳为串珠设计，大珠直径7.8mm，长25mm，小珠直径5.6mm，长20mm</t>
  </si>
  <si>
    <t>篮网长400mm～450mm，网口直径450mm，网底直径350mm</t>
  </si>
  <si>
    <t>短竹节绳，短净绳长约2600mm，竹节长约20mm，竹节直径约6mm，手柄长约198mm</t>
  </si>
  <si>
    <t>30m，仿皮外壳，尺带：苎麻布卷尺，防水，防腐蚀；铜制卡扣和收放扣</t>
  </si>
  <si>
    <t>软式标枪</t>
  </si>
  <si>
    <t>质量400g，长1850mm～1950mm；枪头和强尾用柔软塑胶材料制成，枪体为铝合金制成</t>
  </si>
  <si>
    <t>划线器</t>
  </si>
  <si>
    <t>艺术体操圈</t>
  </si>
  <si>
    <t>内径800mm～900mm，质量约300g</t>
  </si>
  <si>
    <t>铅球</t>
  </si>
  <si>
    <t>质量3.000kg～3.030kg，，直径90mm～100mm，应用铁、铜或其他硬度不低于铜的金属材料制成，球体重心距球体中心距离不大于6mm</t>
  </si>
  <si>
    <t>乒乓球网</t>
  </si>
  <si>
    <t>球网高度≥145mm</t>
  </si>
  <si>
    <t>20m，仿皮外壳，尺带：苎麻布卷尺，防水，防腐蚀；铜制卡扣和收放扣</t>
  </si>
  <si>
    <t>短跳绳，绳长度2600mm～2800mm，直径6mm～7mm，质量60g～80g,柄(2个)：长度140mm～170mm，直径26mm～33mm，质量70g～90g</t>
  </si>
  <si>
    <t>质量500g，长2000mm～2100mm,枪头和强尾用柔软塑胶材料制成，枪体为铝合金制成</t>
  </si>
  <si>
    <t>S跳板，1200mm*600mm*260mm</t>
  </si>
  <si>
    <t>软式铁饼</t>
  </si>
  <si>
    <t>质量1000g，直径180mm～200mm，柔软塑胶材料制成</t>
  </si>
  <si>
    <t>质量5.000kg～5.030kg，直径100mm～120mm，应用铁、铜或其他硬度不低于铜的金属材料制成，球体重心距球体中心距离不大于6mm</t>
  </si>
  <si>
    <t>质量4.000kg～4.030kg，直径95mm～110mm，应用铁、铜或其他硬度不低于铜的金属材料制成，球体重心距球体中心距离不大于6mm</t>
  </si>
  <si>
    <t>打气筒</t>
  </si>
  <si>
    <t>带储气罐/人工充气,适合给各种球类充气</t>
  </si>
  <si>
    <t>软式铅球</t>
  </si>
  <si>
    <t>质量4000g，直径100mm～110mm,球体外胆为柔软塑胶材料制成</t>
  </si>
  <si>
    <t>新增</t>
  </si>
  <si>
    <t>体育馆壁挂篮球架</t>
  </si>
  <si>
    <t>1、产品规格篮球架伸臂长0.65m，篮圈上沿离地面2.3-3.05m。可根据学校要求调整
2、主体采用40*60钢管焊接，根据现场定制。
3、篮板规格：1800×1050（㎜），篮板配用国际通用的高强度12mm安全玻璃篮板，并在篮板下沿及侧面覆盖有保护条，能保护运动员扣篮时不受伤害。
4、篮圈篮圈采用φ17实心圆钢制作，内径为450mm。                                           4、墙体要求篮架安装可采用特制专用预埋件预埋在强体内，也可通过膨胀螺栓将其伸臂底板与墙面紧固连接，要求：墙体是混凝土钢结构，墙体除了能承受篮架约150KG的自重外,还应能承受约250KG的扣篮冲击力。</t>
  </si>
  <si>
    <t>小学用篮球架</t>
  </si>
  <si>
    <t>高度可调，调节范围2.6米-3.05米</t>
  </si>
  <si>
    <t>室外，球台长度2340mm；宽度1300mm；高度760mm</t>
  </si>
  <si>
    <t>室内，球台长度2340mm；宽度1300mm；高度760mm</t>
  </si>
  <si>
    <t>4号：圆周长600mm～620mm,质量200g～250g</t>
  </si>
  <si>
    <t>软式跨栏架</t>
  </si>
  <si>
    <t>尺寸（mm）：栏高调节范围762-1067，横杆用不锈钢加高密海棉、可旋转180度，横杆具有防夹伤功能，安全性栏架均采用圆孤形设计，材质采用不锈钢十合金十玻璃纤维组成</t>
  </si>
  <si>
    <t>移动配重式，可调，网柱高度：1920mm±5mm，拉网中央高度1800mm±5mm</t>
  </si>
  <si>
    <t>单杠</t>
  </si>
  <si>
    <t>杠面高度：1200mm～2000mm，两立柱支点中心距：2000mm～2400mm，横杠材料：弹簧钢，立柱材料：钢管</t>
  </si>
  <si>
    <t>刀</t>
  </si>
  <si>
    <t>木或钢制品。刀总长900mm，刀柄长150mm</t>
  </si>
  <si>
    <t>把</t>
  </si>
  <si>
    <t>双杠</t>
  </si>
  <si>
    <t>木制钢筋加固杠面或其他同等强度及性能的材料，杠高1000mm～1300mm，杠长2700mm～3000mm，两杠内侧距离320mm～520mm，纵向立轴中心距1800mm～2000mm，升降间距50mm</t>
  </si>
  <si>
    <t>陀螺</t>
  </si>
  <si>
    <t>体操凳</t>
  </si>
  <si>
    <t>Ⅰ型：长3000mm±10mm,宽300mm±5mm,高300mm～400mm,板面厚度50mm～70mm</t>
  </si>
  <si>
    <t>剑</t>
  </si>
  <si>
    <t>木或钢制品。剑总长900mm，箭柄长150mm</t>
  </si>
  <si>
    <t>彩带软球</t>
  </si>
  <si>
    <t>整体呈彗星状，长度650mm～700mm；前部分球体直径60mm～70mm，后部分尾翼为蓝、红、黄色相间的彩色布料，长度600mm；</t>
  </si>
  <si>
    <t>2号足球门（7人制），门内口宽度5500mm±10mm，高度2000mm±10mm，门柱及横梁直径不小于89mm。足球门应能承受的水平拉力1000N，足球门横梁应能承受2700N的静负荷</t>
  </si>
  <si>
    <t>棍</t>
  </si>
  <si>
    <t>木制品，直径20mm～30mm</t>
  </si>
  <si>
    <t>枪</t>
  </si>
  <si>
    <t>杆</t>
  </si>
  <si>
    <t>橡胶实心球</t>
  </si>
  <si>
    <t>直径160mm～190mm，质量：1000g,外胆由橡胶材料制成</t>
  </si>
  <si>
    <t>花毽</t>
  </si>
  <si>
    <t>键毛应采用8支～10支彩色鸡羽，扎成圆形，毽垫直径30mm～32mm，厚度3mm～4mm，球高130mm～180mm，球重13g～15g</t>
  </si>
  <si>
    <t>肋木架</t>
  </si>
  <si>
    <t>宜三柱二间，使用宽度≥800mm,最高使用高度2200mm±100mm，横肋间距250mm，握持直径28mm～32mm，立柱为φ75mm钢管，材质为普通钢管，钢管经抛丸喷砂除锈，表面静电喷涂</t>
  </si>
  <si>
    <t>间</t>
  </si>
  <si>
    <t>十字跳垫</t>
  </si>
  <si>
    <t>5个正方形垫子呈十字形连接；每个垫子边长450mm～500mm，厚度10mm～15mm，分别标有数字0、1、2、3、4</t>
  </si>
  <si>
    <t>彩色标志杆组合</t>
  </si>
  <si>
    <t>由杆、底座、连接卡子和标志小旗组成；杆长1200mm～1500mm，底座直径200mm～250mm，底座可充沙子，塑料制成</t>
  </si>
  <si>
    <t>空竹</t>
  </si>
  <si>
    <t>羽毛球网长度≥6100mm，宽度500mm±25mm</t>
  </si>
  <si>
    <t>板羽球拍</t>
  </si>
  <si>
    <t>毽球</t>
  </si>
  <si>
    <t>键毛应采用4支鹅翎，羽毛宽32mm～35mm，成十字型插在毛管内，插毛管高22mm～24mm，毽垫直径38mm～40mm，厚度15mm～20mm，球高130mm～135mm，球重13g～15g</t>
  </si>
  <si>
    <t>软式练习铅球</t>
  </si>
  <si>
    <t>直径85mm～100mm，质量：1000g，外胆由柔软塑胶材料制成</t>
  </si>
  <si>
    <t>长竹节绳，手柄长度210mm，后端椭圆设计，有后盖，头部有卡住配件。有效绳长（不含手柄）约4200mm，绳为串珠设计，大珠直径7.8mm，长25mm，小珠直径5.6mm，长20mm</t>
  </si>
  <si>
    <t>铁环</t>
  </si>
  <si>
    <t>铁环直径约50cm，附特制的铁钩。用铁钩推着,铁环可向前滚动</t>
  </si>
  <si>
    <t>软式趣味绳套</t>
  </si>
  <si>
    <t>长度9500mm，每节长度500mm，黑白或彩色相间；可随意摆放成各种格子供跑跳练习，柔软泡沫材料制成</t>
  </si>
  <si>
    <t>网架长度152.5mm±2mm，网架高度130mm±2mm，可夹厚度≥30mm</t>
  </si>
  <si>
    <t>软式跳箱</t>
  </si>
  <si>
    <t>四合一，总高150CM*90CM*75CM，防滑皮革，EPE+高密度财生棉，强力魔术贴</t>
  </si>
  <si>
    <t>栏板长度1000mm～1200mm（根据学校跑道宽而定），宽度50mm～70mm；栏架底座长≤700mm，栏架高度762mm（栏架高度宜可调节）,栏板倾翻力16N～20N</t>
  </si>
  <si>
    <t>软式练习接力环</t>
  </si>
  <si>
    <t>外圈直径170mm～190mm，内圈直径90mm～100mm，环身有防滑纹，可充气，柔软塑胶材料制成</t>
  </si>
  <si>
    <t>儿童足球</t>
  </si>
  <si>
    <t>3号，橡胶，圆周长535mm～560mm；质量270g～320g</t>
  </si>
  <si>
    <t>短式网球拍</t>
  </si>
  <si>
    <t>小学：长度53cm～58cm，质量200g～230g，拍弦面长度29cm～30cm，拍弦面宽度22cm～23cm，拍弦面面积715cm2～775cm2</t>
  </si>
  <si>
    <t>竹竿</t>
  </si>
  <si>
    <t>适用于竹竿舞</t>
  </si>
  <si>
    <t>板羽球</t>
  </si>
  <si>
    <t>网球</t>
  </si>
  <si>
    <t>2#软性球，质量34.0g～46.9g，直径60mm～68.58mm，弹性950mm-1320mm</t>
  </si>
  <si>
    <t>投掷数字锥</t>
  </si>
  <si>
    <t>高260mm～300mm；呈圆锥体形状，每个锥体分别印有表示距离的数字，放置平稳，柔软塑胶材料制成</t>
  </si>
  <si>
    <t>软式壶铃</t>
  </si>
  <si>
    <t>直径180mm～200mm，质量550g～650g；有把手可持握，可充气；软式塑胶材料制成</t>
  </si>
  <si>
    <t>体操棒</t>
  </si>
  <si>
    <t>采用木质或塑料。塑料采用硬质塑料，壁厚不小于5mm。长1000mm，截面直径25mm～30mm</t>
  </si>
  <si>
    <t>10m，仿皮外壳，苎麻布卷尺，防水，防腐蚀；铜制卡扣和收放扣</t>
  </si>
  <si>
    <t>1#软性球，质量46.0g～53.0g，直径62mm～68.58mm，弹性1100mm-1400mm</t>
  </si>
  <si>
    <t>彩带</t>
  </si>
  <si>
    <t>纱巾</t>
  </si>
  <si>
    <t>钢琴</t>
  </si>
  <si>
    <t>立式，88键，带琴凳(可调节高度)、琴罩。</t>
  </si>
  <si>
    <t>增加</t>
  </si>
  <si>
    <t>音乐坐箱</t>
  </si>
  <si>
    <t>规格尺寸：37cmX30cmX24cm带手把，六面体结构,材料：外型采用PVC吹塑而成，内部泡沫填充，三面有防滑橡胶垫，承受压力100公斤、重量轻适合学生自行搬动，没有锐角，清洗方便。</t>
  </si>
  <si>
    <t>规格尺寸：长度37.5CMx30CMx25CM无手把，
音乐凳材质：产品整体采用高密度PE塑料，韧性好，强度高，机械强度测试可承重150KG以上。
音乐凳工艺：吹塑制作，材质轻，耐磨抗压，硬度和强度高，吸水性小，耐寒；
合唱台功能：音乐凳功能多种组合方式便捷使用</t>
  </si>
  <si>
    <t>堂鼓</t>
  </si>
  <si>
    <t>木框，牛皮鼓面，直径22cm～32cm，高33cm,带架</t>
  </si>
  <si>
    <t>电子钢琴</t>
  </si>
  <si>
    <t>88键配重键盘，有MIDI接口，带踏板和琴架</t>
  </si>
  <si>
    <t>手风琴</t>
  </si>
  <si>
    <t>41K键120BS贝司，13/6/1变音四排簧，左手部分120贝司，6个变音器，右手部分41键 13个变音器 1个总还原变音器 或者B0BS。</t>
  </si>
  <si>
    <t>钟琴</t>
  </si>
  <si>
    <t>钢制，木架，音域4个八度（高、中、低音）32键。</t>
  </si>
  <si>
    <t>沙锤</t>
  </si>
  <si>
    <t>1. 供中小学音乐教学用，由锤球和手柄组成。
2. 锤球用硬木料制成，呈空心椭球形，内装铁砂。手柄由硬质塑料或桦木制成。
3. 锤球高不小于100mm，最宽处不小于90mm。手柄尺寸不小于φ20×100mm。
4. 手柄与锤球连接牢固，外表颜色柔和，表面光滑。
5. 演奏时，手持沙锤摇动，应发出“嚓、嚓”声，不得有其他噪声。</t>
  </si>
  <si>
    <t>对</t>
  </si>
  <si>
    <t>铙</t>
  </si>
  <si>
    <t>铜制，直径27cm～55cm,铙面光、弧度适度、圆度准确、边缘厚度一致，中间的帽形大小和两面的音高要相同，两面为一副</t>
  </si>
  <si>
    <t>双响筒</t>
  </si>
  <si>
    <t>木制，长17cm～18cm,宽19cm～20cm，棍长18cm～19cm</t>
  </si>
  <si>
    <t>响板</t>
  </si>
  <si>
    <t>木制，音色清脆、响亮，适合抓握</t>
  </si>
  <si>
    <t>小锣</t>
  </si>
  <si>
    <t>铜制，直径约22cm</t>
  </si>
  <si>
    <t>中虎音锣</t>
  </si>
  <si>
    <t>铜制，直径约28-30cm</t>
  </si>
  <si>
    <t>南梆子</t>
  </si>
  <si>
    <t>红木、枣木或其他硬木制，坚实无疤节或劈裂。直径4cm、长25cm圆柱形和长20cm、宽5cm～6cm、厚4cm长方形为一副,外表光滑、圆弧和棱角适度</t>
  </si>
  <si>
    <t>规格：精选椰子壳材质制作，表面光滑亮丽，两个为1付，球头直径为：110mm，总长280mm。声音清脆响亮，内装细小的沙状物。下端装有握柄。</t>
  </si>
  <si>
    <t>钹</t>
  </si>
  <si>
    <t>铜制，钹面直径12cm～14cm，碗径5cm～7cm，碗高1.5cm～2cm，钹面光、弧度适度、圆度准确、边缘厚度一致，中间的帽形大小和两面的音高要相同，两面为一副</t>
  </si>
  <si>
    <t>沙蛋</t>
  </si>
  <si>
    <t>木制，不同音色【沙锤类：根据条件自行选择至少一种】</t>
  </si>
  <si>
    <t>卡巴撒</t>
  </si>
  <si>
    <t>大号，材料 木制
产品尺 寸 17*8.6*8.6cm
功能介绍 ：卡巴萨声音清脆悦耳，样式的新颖给宝宝带来视觉上的愉悦感，同时锻炼听力。</t>
  </si>
  <si>
    <t>北梆子</t>
  </si>
  <si>
    <t>硬木制，坚实无疤节或劈裂，外表光滑无毛刺</t>
  </si>
  <si>
    <t>大军鼓</t>
  </si>
  <si>
    <t>66cm×30.5cm(26in×12in),含鼓槌</t>
  </si>
  <si>
    <t>音条</t>
  </si>
  <si>
    <t>铝制，17音，高级品。【根据条件至少选择一种课堂教学用有音高乐器】</t>
  </si>
  <si>
    <t>小军鼓</t>
  </si>
  <si>
    <t>35.5cm×14cm（14in×5.5in）,含鼓棒</t>
  </si>
  <si>
    <t>指挥台（含指挥棒）</t>
  </si>
  <si>
    <t>站台尺寸100cmX120cm,材料：橡胶木，有护栏和谱台组成。</t>
  </si>
  <si>
    <t>音乐节拍器</t>
  </si>
  <si>
    <t>2.1供中小学音乐教学使用。
2.2节拍器摆杆左右摆动自然、顺畅，无大小、快慢、停顿等现象。
2.3节拍器外壳件应光亮、整洁、色泽基本均匀，无明显的色差、损伤、斑痕等缺陷存在。
2.4透明罩应脱卸方便，固定可靠，透明度高，无损伤。
2.5滑块上沿应与刻字板上对应刻度线基本齐，其表面光亮耐磨，并应定位可靠，滑动顺畅。
2.6节拍器误差范围
　（1）40拍±1拍
　（2）80拍±2拍
　（3）160拍±3拍
2.7左右角度摆动偏差≤2度
2.8铃声调节杆位于2、3、4、6档时铃声无偏差。</t>
  </si>
  <si>
    <t>吉它</t>
  </si>
  <si>
    <t>四弦古典吉他云杉面，光亮黄木色39寸</t>
  </si>
  <si>
    <t>摇铃（串铃）</t>
  </si>
  <si>
    <t>7铃皮铃</t>
  </si>
  <si>
    <t>扁鼓</t>
  </si>
  <si>
    <t>圆形，木框，两面蒙羊皮，用16条绳索绷紧。鼓面直径37cm～45cm，带包</t>
  </si>
  <si>
    <t>三角铁</t>
  </si>
  <si>
    <t>钢制，边长分别为15cm、20cm、25cm，三件一套</t>
  </si>
  <si>
    <t>木鱼</t>
  </si>
  <si>
    <t>硬木，发音清脆，7音一组</t>
  </si>
  <si>
    <t>多音鼓</t>
  </si>
  <si>
    <t>25.4cm×12.5cm（10in×5in），四鼓，带架</t>
  </si>
  <si>
    <t>碰铃</t>
  </si>
  <si>
    <t>黄铜制，系绳</t>
  </si>
  <si>
    <t>乐器储藏柜</t>
  </si>
  <si>
    <t>葫芦丝</t>
  </si>
  <si>
    <t>中音C调</t>
  </si>
  <si>
    <t>铃鼓</t>
  </si>
  <si>
    <t>木框,铜钹,羊皮鼓面,鼓面直径20cm～25cm</t>
  </si>
  <si>
    <t>棒钟</t>
  </si>
  <si>
    <t>黄铜制，带棒</t>
  </si>
  <si>
    <t>陶笛</t>
  </si>
  <si>
    <t>单管十二孔中音C调（AC）等</t>
  </si>
  <si>
    <t>响棒</t>
  </si>
  <si>
    <t>硬木制，发音清脆，表面光滑</t>
  </si>
  <si>
    <t>口风琴</t>
  </si>
  <si>
    <t>32键，高级品带包</t>
  </si>
  <si>
    <t>蛙鸣筒</t>
  </si>
  <si>
    <t>木制，刮棱尺寸均匀，外表光滑，筒长18cm～20cm</t>
  </si>
  <si>
    <t>棒铃</t>
  </si>
  <si>
    <t>21铃【摇铃类：根据条件自行选择至少一种】</t>
  </si>
  <si>
    <t>音筒</t>
  </si>
  <si>
    <t>一套共8只，每只音各不同，颜色鲜艳。分为
C 长62.5cm 直径4.3cm
D 长56.5cm 直径4.3cm
E 长49.5cm 直径4.3cm
F 长46.5cm 直径4.3cm
G 长41cm 直径4.3cm
A 长35.5cm 直径4.3cm
B 长32cm 直径4.3cm
C" 长30cm 直径4.3cm
8个音。
【根据条件至少选择一种课堂教学用有音高乐器】</t>
  </si>
  <si>
    <t>组</t>
  </si>
  <si>
    <t>小学音乐欣赏教学影像库</t>
  </si>
  <si>
    <t>各类小学音乐教学音像、歌舞剧等影像资料（VCD、DVD等），应为国家正式出版物</t>
  </si>
  <si>
    <t>电教器材柜</t>
  </si>
  <si>
    <t>音叉</t>
  </si>
  <si>
    <t>产品参数：440HZA国际标准调音叉，长12MM*宽20MM，柄长38MM，材质：专业钢材，颜色：银</t>
  </si>
  <si>
    <t>小学音乐欣赏教学曲库</t>
  </si>
  <si>
    <t>小学阶段音乐欣赏教学资料（U盘），应为国家正式出版物</t>
  </si>
  <si>
    <t>小学音乐教学软件</t>
  </si>
  <si>
    <t>具备小学音乐课堂教学、资料检索、学生自主学习等功能U盘</t>
  </si>
  <si>
    <t>刮棒</t>
  </si>
  <si>
    <t>木制，刮棱尺寸均匀，外表光滑</t>
  </si>
  <si>
    <t>小号，材料 木制
产品尺 寸 17*6.6*6.6cm
功能介绍 ：卡巴萨声音清脆悦耳，样式的新颖给宝宝带来视觉上的愉悦感，同时锻炼听力。【摇铃类：根据条件自行选择至少一种】</t>
  </si>
  <si>
    <t>竖笛</t>
  </si>
  <si>
    <t>六孔，高级品，塑料</t>
  </si>
  <si>
    <t>5铃皮铃</t>
  </si>
  <si>
    <t>沙筒</t>
  </si>
  <si>
    <t>木制【沙锤类：根据条件自行选择至少一种】</t>
  </si>
  <si>
    <t>小学音乐教学挂图</t>
  </si>
  <si>
    <t>适合小学音乐教学要求的音乐家肖像、乐器图样、乐理知识等，需涵盖《义务教育音乐课程标准（2011年版）》规定及教材所涉及的内容。应为国家正式出版物</t>
  </si>
  <si>
    <t>37键，高级品带包</t>
  </si>
  <si>
    <t>合唱台</t>
  </si>
  <si>
    <t>合唱台尺寸：三层尺寸：宽度1220±10mm长度1205±10mm高度615±10mm；
合唱台每层台阶：宽400±10mm，高205±10mm；
合唱台转换成小舞台尺寸:长度1610±10mm宽度1230±10mm高度310±10mm；
合唱台折叠形状尺寸：长度1230±10mm宽度800±10m高度600±10mm；
合唱台材质：产品整体采用高密度PE塑料，次新料，机械强度测试可承重1600KG以上。产品可以按不同的拼接方式组成，三阶，两阶，一阶，折叠式。未使用时倒立放置收纳节省活动空间。
合唱台工艺：吹塑制作，硬度和强度高，吸水性小；
合唱台功能：合唱台台阶可翻转设计，可调整为两层，三层合唱台也可以变为一个整体的小舞台，可折叠长方形侧面万向轮子设计方便推移。</t>
  </si>
  <si>
    <t>小号，材料 木制
产品尺 寸 17*6.6*6.6cm
功能介绍 ：卡巴萨声音清脆悦耳，样式的新颖给宝宝带来视觉上的愉悦感，同时锻炼听力。</t>
  </si>
  <si>
    <t>25.4cm×12.5cm（10in×5in），五鼓，带架</t>
  </si>
  <si>
    <t>25.4cm×12.5cm（10in×5in），三鼓，带架</t>
  </si>
  <si>
    <t>六弦全椴木民谣半封闭弦准，亮光木色41寸</t>
  </si>
  <si>
    <t>录音机</t>
  </si>
  <si>
    <t>机器功能：CD/MP3+磁带+USB+蓝牙+复读+跟读+收音机+转录（磁带碟片音频转录到U盘）【根据情况至少选择一种音乐播放设备，用电脑播放的可只选择有源音箱】</t>
  </si>
  <si>
    <t>降B调</t>
  </si>
  <si>
    <t>八孔，高级品，木制</t>
  </si>
  <si>
    <t>宣泄尖叫壶</t>
  </si>
  <si>
    <t>130*130*185，ABS树脂
内部设计有独特的降音功能，总空的管道让你在呐喊时依旧呼吸顺畅。</t>
  </si>
  <si>
    <t>月牙抱枕</t>
  </si>
  <si>
    <t>充气前67*37.5cm,颜色可选蓝色、灰色、红色等</t>
  </si>
  <si>
    <t>陪伴玩具</t>
  </si>
  <si>
    <t>高度30cm,内填PP绵，产品面料：海藻绒，可拆洗。</t>
  </si>
  <si>
    <t>心理挂钟</t>
  </si>
  <si>
    <t>表盘材料：PVC,镜面板质：玻璃，尺寸:12英寸（30.5厘米）</t>
  </si>
  <si>
    <t>单人沙发</t>
  </si>
  <si>
    <t>简约风格，主材材质: 实木，单人位，产品规格：79*56*50cm</t>
  </si>
  <si>
    <t>屏风</t>
  </si>
  <si>
    <t>2000*500，5页，结构材质：木质
色彩多种，温馨，全封闭</t>
  </si>
  <si>
    <t>物品存放台</t>
  </si>
  <si>
    <t>产品规格：700*300*750,材质
人造板。</t>
  </si>
  <si>
    <t>石英细沙</t>
  </si>
  <si>
    <t>净沙颗粒状，细盐大小。</t>
  </si>
  <si>
    <t>斤</t>
  </si>
  <si>
    <t>刮沙工具</t>
  </si>
  <si>
    <t>材质：PP+TPR材质，产品规格：230*205*20</t>
  </si>
  <si>
    <t>标准沙盘</t>
  </si>
  <si>
    <t>内侧尺寸为720×570×70mm，边厚25mm，边厚均25mm，实木喷漆，外侧涂木本色，内侧涂天蓝色，防水。箱体带有基座，可供旋转。沙箱需要嵌扣在一个同材质的框式固定架子上以增加其稳定性，固定架子带有4个万向轮（其中2个带有刹车功能），便于活动中沙箱的移动和搬运。</t>
  </si>
  <si>
    <t>文件柜</t>
  </si>
  <si>
    <t>产品规格：800*400*1800，材质：人造板、门框采购铝合金。</t>
  </si>
  <si>
    <t>照片墙镜框</t>
  </si>
  <si>
    <t>材质：高分子材料，7寸-10寸选一</t>
  </si>
  <si>
    <t>心理室挂画</t>
  </si>
  <si>
    <t>600*600,油画，色彩鲜艳、明快</t>
  </si>
  <si>
    <t>幅</t>
  </si>
  <si>
    <t>心理室拼画</t>
  </si>
  <si>
    <t>500*500，油画，色彩鲜艳、明快
4幅/套（春、夏、秋、冬）</t>
  </si>
  <si>
    <t>心理团体辅导箱</t>
  </si>
  <si>
    <t>1.配套指导方案为正规出版物，方案中提供的案例分为认识自我、学会学习、人际交往、情绪调适、升学择业以及生活和社会适应六个主题，辅导案例六个主题活动内容参照积极心理学理念，从“PERMA”的积极情绪、投入、人际关系、意义和目的、成就等五方面构建活动体系。（根据投标使用配套指导方案进行道具研发不得侵犯著作权所有人知识产权）。
2.活动数量：根据个体身心发展特点，六大主题每个主题不少于5个活动，共提供不少于60个活动。
3.活动道具：产品提供所有活动中至少38个的配套道具。道具包含模拟生活类、创意玩具类、心理文具类、辅助教案类、心理影音类、教育卡片类六大类，共提供道具不少于700件，例如积极心理学扑克牌、起始线缎带、藏宝图、我的小黑画纸、思维导图画板、身体部位卡、注意力分析表等。共4箱道具。
4.配套指导方案介绍团体心理辅导的概念与类型、功能、目标、理论基础、操作过程及常用技术。
5.旨在培养学生积极心理品质，将团体心理辅导与积极心理学相融合，阐述如何将积极心理学引入团体心理辅导活动中，培养学生的积极心理品质，提升学生的幸福感。每个活动均详细说明活动的设计理念、活动目标、心理学依据、活动所需道具、活动过程及所需注意的事项。
6.配备团体活动课气氛调节软件，用于团体辅导课暖身活动、课堂纪律约束及做为呐喊宣泄辅助。软件可通过声控装置，根据课堂氛围，系统可呈现不同活跃状态供心理教师进行观察。
7.提供不少于6课时且与六大主题对应的心理教师示范课，示范课内容需取自配套指导用书并与相应道具对应。提供至少两种以上团体心理辅导专用活动道具质量检测报告，检测内容要求需至少包含可溶性铅、可溶性锑、可溶性砷等含量，检测结果需符合国家标准GB6675.4-2014。</t>
  </si>
  <si>
    <t>录音笔</t>
  </si>
  <si>
    <t>显示屏类型: OLED、附加功能: 收音机 录音功能 外放功能操作系统: 无操作系统、存储卡类型: TF卡、电池规格: 锂电池、屏幕尺寸: 1英寸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</si>
</sst>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1"/>
      <name val="微软雅黑"/>
      <charset val="134"/>
    </font>
    <font>
      <sz val="11"/>
      <name val="宋体"/>
      <charset val="134"/>
      <scheme val="minor"/>
    </font>
    <font>
      <sz val="11"/>
      <color rgb="FFFF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lignment vertical="center"/>
    </xf>
    <xf numFmtId="0" fontId="0" fillId="0" borderId="0" xfId="0" applyFont="1" applyFill="1">
      <alignment vertical="center"/>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www.wps.cn/officeDocument/2023/relationships/customStorage" Target="customStorage/customStorage.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zoomScale="115" zoomScaleNormal="115" workbookViewId="0">
      <pane xSplit="5" ySplit="1" topLeftCell="F46" activePane="bottomRight" state="frozen"/>
      <selection/>
      <selection pane="topRight"/>
      <selection pane="bottomLeft"/>
      <selection pane="bottomRight" activeCell="F3" sqref="F3"/>
    </sheetView>
  </sheetViews>
  <sheetFormatPr defaultColWidth="9" defaultRowHeight="13.5" outlineLevelCol="4"/>
  <cols>
    <col min="1" max="1" width="13.9083333333333" customWidth="1"/>
    <col min="2" max="2" width="12.4916666666667" customWidth="1"/>
    <col min="3" max="3" width="40.5833333333333" customWidth="1"/>
    <col min="5" max="5" width="11.8416666666667" customWidth="1"/>
    <col min="6" max="6" width="13.9666666666667" customWidth="1"/>
  </cols>
  <sheetData>
    <row r="1" ht="36" customHeight="1" spans="1:5">
      <c r="A1" s="1" t="s">
        <v>0</v>
      </c>
      <c r="B1" s="1" t="s">
        <v>1</v>
      </c>
      <c r="C1" s="1" t="s">
        <v>2</v>
      </c>
      <c r="D1" s="1" t="s">
        <v>3</v>
      </c>
      <c r="E1" s="1" t="s">
        <v>4</v>
      </c>
    </row>
    <row r="2" ht="49.5" customHeight="1" spans="1:5">
      <c r="A2" s="1">
        <v>30816001220</v>
      </c>
      <c r="B2" s="2" t="s">
        <v>5</v>
      </c>
      <c r="C2" s="1" t="s">
        <v>6</v>
      </c>
      <c r="D2" s="1" t="s">
        <v>7</v>
      </c>
      <c r="E2" s="1">
        <f>1+50+1</f>
        <v>52</v>
      </c>
    </row>
    <row r="3" ht="49.5" customHeight="1" spans="1:5">
      <c r="A3" s="1">
        <v>30816001100</v>
      </c>
      <c r="B3" s="2" t="s">
        <v>8</v>
      </c>
      <c r="C3" s="1" t="s">
        <v>9</v>
      </c>
      <c r="D3" s="1" t="s">
        <v>10</v>
      </c>
      <c r="E3" s="1">
        <v>98</v>
      </c>
    </row>
    <row r="4" ht="49.5" customHeight="1" spans="1:5">
      <c r="A4" s="1">
        <v>30816200200</v>
      </c>
      <c r="B4" s="2" t="s">
        <v>11</v>
      </c>
      <c r="C4" s="1" t="s">
        <v>12</v>
      </c>
      <c r="D4" s="1" t="s">
        <v>10</v>
      </c>
      <c r="E4" s="1">
        <f>9+230+55</f>
        <v>294</v>
      </c>
    </row>
    <row r="5" ht="49.5" customHeight="1" spans="1:5">
      <c r="A5" s="1">
        <v>30816101300</v>
      </c>
      <c r="B5" s="2" t="s">
        <v>13</v>
      </c>
      <c r="C5" s="1" t="s">
        <v>14</v>
      </c>
      <c r="D5" s="1" t="s">
        <v>10</v>
      </c>
      <c r="E5" s="1">
        <v>10</v>
      </c>
    </row>
    <row r="6" ht="49.5" customHeight="1" spans="1:5">
      <c r="A6" s="1" t="s">
        <v>15</v>
      </c>
      <c r="B6" s="2" t="s">
        <v>16</v>
      </c>
      <c r="C6" s="1" t="s">
        <v>17</v>
      </c>
      <c r="D6" s="1" t="s">
        <v>18</v>
      </c>
      <c r="E6" s="1">
        <v>9</v>
      </c>
    </row>
    <row r="7" ht="49.5" customHeight="1" spans="1:5">
      <c r="A7" s="1">
        <v>30816200700</v>
      </c>
      <c r="B7" s="2" t="s">
        <v>19</v>
      </c>
      <c r="C7" s="1" t="s">
        <v>20</v>
      </c>
      <c r="D7" s="1" t="s">
        <v>10</v>
      </c>
      <c r="E7" s="1">
        <f>6+5+1</f>
        <v>12</v>
      </c>
    </row>
    <row r="8" ht="49.5" customHeight="1" spans="1:5">
      <c r="A8" s="1">
        <v>60203080101</v>
      </c>
      <c r="B8" s="1" t="s">
        <v>21</v>
      </c>
      <c r="C8" s="1" t="s">
        <v>22</v>
      </c>
      <c r="D8" s="1" t="s">
        <v>23</v>
      </c>
      <c r="E8" s="1">
        <v>9</v>
      </c>
    </row>
    <row r="9" ht="49.5" customHeight="1" spans="1:5">
      <c r="A9" s="1">
        <v>30816200600</v>
      </c>
      <c r="B9" s="1" t="s">
        <v>24</v>
      </c>
      <c r="C9" s="1" t="s">
        <v>25</v>
      </c>
      <c r="D9" s="1" t="s">
        <v>10</v>
      </c>
      <c r="E9" s="1">
        <v>95</v>
      </c>
    </row>
    <row r="10" ht="49.5" customHeight="1" spans="1:5">
      <c r="A10" s="1">
        <v>30816200400</v>
      </c>
      <c r="B10" s="1" t="s">
        <v>26</v>
      </c>
      <c r="C10" s="1" t="s">
        <v>27</v>
      </c>
      <c r="D10" s="1" t="s">
        <v>10</v>
      </c>
      <c r="E10" s="1">
        <f>25+161+2</f>
        <v>188</v>
      </c>
    </row>
    <row r="11" ht="49.5" customHeight="1" spans="1:5">
      <c r="A11" s="1">
        <v>30816200500</v>
      </c>
      <c r="B11" s="2" t="s">
        <v>28</v>
      </c>
      <c r="C11" s="1" t="s">
        <v>20</v>
      </c>
      <c r="D11" s="1" t="s">
        <v>10</v>
      </c>
      <c r="E11" s="1">
        <f>1+14</f>
        <v>15</v>
      </c>
    </row>
    <row r="12" ht="49.5" customHeight="1" spans="1:5">
      <c r="A12" s="1">
        <v>30816000900</v>
      </c>
      <c r="B12" s="1" t="s">
        <v>29</v>
      </c>
      <c r="C12" s="1" t="s">
        <v>30</v>
      </c>
      <c r="D12" s="1" t="s">
        <v>10</v>
      </c>
      <c r="E12" s="1">
        <v>12</v>
      </c>
    </row>
    <row r="13" ht="49.5" customHeight="1" spans="1:5">
      <c r="A13" s="1">
        <v>30816200100</v>
      </c>
      <c r="B13" s="1" t="s">
        <v>31</v>
      </c>
      <c r="C13" s="1" t="s">
        <v>32</v>
      </c>
      <c r="D13" s="1" t="s">
        <v>10</v>
      </c>
      <c r="E13" s="1">
        <f>160+1+55</f>
        <v>216</v>
      </c>
    </row>
    <row r="14" ht="49.5" customHeight="1" spans="1:5">
      <c r="A14" s="1">
        <v>60303080801</v>
      </c>
      <c r="B14" s="1" t="s">
        <v>33</v>
      </c>
      <c r="C14" s="1" t="s">
        <v>34</v>
      </c>
      <c r="D14" s="1" t="s">
        <v>23</v>
      </c>
      <c r="E14" s="1">
        <v>85</v>
      </c>
    </row>
    <row r="15" ht="49.5" customHeight="1" spans="1:5">
      <c r="A15" s="1">
        <v>30816000700</v>
      </c>
      <c r="B15" s="1" t="s">
        <v>35</v>
      </c>
      <c r="C15" s="1" t="s">
        <v>36</v>
      </c>
      <c r="D15" s="1" t="s">
        <v>10</v>
      </c>
      <c r="E15" s="1">
        <v>52</v>
      </c>
    </row>
    <row r="16" ht="49.5" customHeight="1" spans="1:5">
      <c r="A16" s="1">
        <v>30816200000</v>
      </c>
      <c r="B16" s="1" t="s">
        <v>37</v>
      </c>
      <c r="C16" s="1" t="s">
        <v>38</v>
      </c>
      <c r="D16" s="1" t="s">
        <v>10</v>
      </c>
      <c r="E16" s="1">
        <v>4</v>
      </c>
    </row>
    <row r="17" ht="49.5" customHeight="1" spans="1:5">
      <c r="A17" s="1">
        <v>60503080201</v>
      </c>
      <c r="B17" s="1" t="s">
        <v>39</v>
      </c>
      <c r="C17" s="1" t="s">
        <v>40</v>
      </c>
      <c r="D17" s="1" t="s">
        <v>23</v>
      </c>
      <c r="E17" s="1">
        <v>4</v>
      </c>
    </row>
    <row r="18" ht="49.5" customHeight="1" spans="1:5">
      <c r="A18" s="1">
        <v>30816100510</v>
      </c>
      <c r="B18" s="1" t="s">
        <v>41</v>
      </c>
      <c r="C18" s="1" t="s">
        <v>42</v>
      </c>
      <c r="D18" s="1" t="s">
        <v>23</v>
      </c>
      <c r="E18" s="1">
        <v>24</v>
      </c>
    </row>
    <row r="19" ht="49.5" customHeight="1" spans="1:5">
      <c r="A19" s="1">
        <v>30816200300</v>
      </c>
      <c r="B19" s="1" t="s">
        <v>43</v>
      </c>
      <c r="C19" s="1" t="s">
        <v>44</v>
      </c>
      <c r="D19" s="1" t="s">
        <v>10</v>
      </c>
      <c r="E19" s="1">
        <f>25+55+2</f>
        <v>82</v>
      </c>
    </row>
    <row r="20" ht="49.5" customHeight="1" spans="1:5">
      <c r="A20" s="1">
        <v>30816000800</v>
      </c>
      <c r="B20" s="1" t="s">
        <v>45</v>
      </c>
      <c r="C20" s="1" t="s">
        <v>46</v>
      </c>
      <c r="D20" s="1" t="s">
        <v>10</v>
      </c>
      <c r="E20" s="1">
        <f>11+2</f>
        <v>13</v>
      </c>
    </row>
    <row r="21" ht="49.5" customHeight="1" spans="1:5">
      <c r="A21" s="1">
        <v>60203080501</v>
      </c>
      <c r="B21" s="1" t="s">
        <v>47</v>
      </c>
      <c r="C21" s="1" t="s">
        <v>48</v>
      </c>
      <c r="D21" s="1" t="s">
        <v>49</v>
      </c>
      <c r="E21" s="1">
        <v>10</v>
      </c>
    </row>
    <row r="22" ht="49.5" customHeight="1" spans="1:5">
      <c r="A22" s="1">
        <v>30816101200</v>
      </c>
      <c r="B22" s="1" t="s">
        <v>50</v>
      </c>
      <c r="C22" s="1" t="s">
        <v>51</v>
      </c>
      <c r="D22" s="1" t="s">
        <v>10</v>
      </c>
      <c r="E22" s="1">
        <v>4</v>
      </c>
    </row>
    <row r="23" ht="66" spans="1:5">
      <c r="A23" s="1">
        <v>30816100110</v>
      </c>
      <c r="B23" s="1" t="s">
        <v>52</v>
      </c>
      <c r="C23" s="1" t="s">
        <v>53</v>
      </c>
      <c r="D23" s="1" t="s">
        <v>54</v>
      </c>
      <c r="E23" s="1">
        <v>1</v>
      </c>
    </row>
    <row r="24" ht="49.5" customHeight="1" spans="1:5">
      <c r="A24" s="1">
        <v>30816100900</v>
      </c>
      <c r="B24" s="1" t="s">
        <v>55</v>
      </c>
      <c r="C24" s="1" t="s">
        <v>56</v>
      </c>
      <c r="D24" s="1" t="s">
        <v>10</v>
      </c>
      <c r="E24" s="1">
        <v>5</v>
      </c>
    </row>
    <row r="25" ht="49.5" customHeight="1" spans="1:5">
      <c r="A25" s="1">
        <v>20604000202</v>
      </c>
      <c r="B25" s="1" t="s">
        <v>57</v>
      </c>
      <c r="C25" s="1" t="s">
        <v>58</v>
      </c>
      <c r="D25" s="1" t="s">
        <v>54</v>
      </c>
      <c r="E25" s="1">
        <f>2+9</f>
        <v>11</v>
      </c>
    </row>
    <row r="26" ht="49.5" customHeight="1" spans="1:5">
      <c r="A26" s="1">
        <v>50516000300</v>
      </c>
      <c r="B26" s="1" t="s">
        <v>59</v>
      </c>
      <c r="C26" s="1" t="s">
        <v>60</v>
      </c>
      <c r="D26" s="1" t="s">
        <v>10</v>
      </c>
      <c r="E26" s="1">
        <f>1+3</f>
        <v>4</v>
      </c>
    </row>
    <row r="27" ht="49.5" customHeight="1" spans="1:5">
      <c r="A27" s="1">
        <v>30816200100</v>
      </c>
      <c r="B27" s="1" t="s">
        <v>61</v>
      </c>
      <c r="C27" s="1" t="s">
        <v>62</v>
      </c>
      <c r="D27" s="1" t="s">
        <v>10</v>
      </c>
      <c r="E27" s="1">
        <v>5</v>
      </c>
    </row>
    <row r="28" ht="49.5" customHeight="1" spans="1:5">
      <c r="A28" s="1">
        <v>30416000101</v>
      </c>
      <c r="B28" s="1" t="s">
        <v>63</v>
      </c>
      <c r="C28" s="1" t="s">
        <v>64</v>
      </c>
      <c r="D28" s="1" t="s">
        <v>23</v>
      </c>
      <c r="E28" s="1">
        <v>14</v>
      </c>
    </row>
    <row r="29" ht="49.5" customHeight="1" spans="1:5">
      <c r="A29" s="1">
        <v>60203080301</v>
      </c>
      <c r="B29" s="1" t="s">
        <v>65</v>
      </c>
      <c r="C29" s="1" t="s">
        <v>66</v>
      </c>
      <c r="D29" s="1" t="s">
        <v>49</v>
      </c>
      <c r="E29" s="1">
        <f>1+4</f>
        <v>5</v>
      </c>
    </row>
    <row r="30" ht="49.5" customHeight="1" spans="1:5">
      <c r="A30" s="1">
        <v>30816100020</v>
      </c>
      <c r="B30" s="1" t="s">
        <v>67</v>
      </c>
      <c r="C30" s="1" t="s">
        <v>68</v>
      </c>
      <c r="D30" s="1" t="s">
        <v>7</v>
      </c>
      <c r="E30" s="1">
        <v>1</v>
      </c>
    </row>
    <row r="31" ht="49.5" customHeight="1" spans="1:5">
      <c r="A31" s="1">
        <v>30816000210</v>
      </c>
      <c r="B31" s="1" t="s">
        <v>69</v>
      </c>
      <c r="C31" s="1" t="s">
        <v>70</v>
      </c>
      <c r="D31" s="1" t="s">
        <v>23</v>
      </c>
      <c r="E31" s="1">
        <v>20</v>
      </c>
    </row>
    <row r="32" ht="49.5" customHeight="1" spans="1:5">
      <c r="A32" s="1">
        <v>30816100310</v>
      </c>
      <c r="B32" s="1" t="s">
        <v>71</v>
      </c>
      <c r="C32" s="1" t="s">
        <v>72</v>
      </c>
      <c r="D32" s="1" t="s">
        <v>10</v>
      </c>
      <c r="E32" s="1">
        <v>5</v>
      </c>
    </row>
    <row r="33" ht="49.5" customHeight="1" spans="1:5">
      <c r="A33" s="1">
        <v>30816100330</v>
      </c>
      <c r="B33" s="1" t="s">
        <v>73</v>
      </c>
      <c r="C33" s="1" t="s">
        <v>74</v>
      </c>
      <c r="D33" s="1" t="s">
        <v>10</v>
      </c>
      <c r="E33" s="1">
        <f>5+1</f>
        <v>6</v>
      </c>
    </row>
    <row r="34" ht="49.5" customHeight="1" spans="1:5">
      <c r="A34" s="1">
        <v>30816000220</v>
      </c>
      <c r="B34" s="1" t="s">
        <v>69</v>
      </c>
      <c r="C34" s="1" t="s">
        <v>75</v>
      </c>
      <c r="D34" s="1" t="s">
        <v>23</v>
      </c>
      <c r="E34" s="1">
        <f>10</f>
        <v>10</v>
      </c>
    </row>
    <row r="35" ht="49.5" customHeight="1" spans="1:5">
      <c r="A35" s="1">
        <v>30816000220</v>
      </c>
      <c r="B35" s="1" t="s">
        <v>69</v>
      </c>
      <c r="C35" s="1" t="s">
        <v>75</v>
      </c>
      <c r="D35" s="1" t="s">
        <v>23</v>
      </c>
      <c r="E35" s="1">
        <v>10</v>
      </c>
    </row>
    <row r="36" ht="49.5" customHeight="1" spans="1:5">
      <c r="A36" s="1">
        <v>30306000203</v>
      </c>
      <c r="B36" s="1" t="s">
        <v>76</v>
      </c>
      <c r="C36" s="1" t="s">
        <v>77</v>
      </c>
      <c r="D36" s="1" t="s">
        <v>23</v>
      </c>
      <c r="E36" s="1">
        <v>51</v>
      </c>
    </row>
    <row r="37" ht="49.5" customHeight="1" spans="1:5">
      <c r="A37" s="1">
        <v>30306000102</v>
      </c>
      <c r="B37" s="1" t="s">
        <v>78</v>
      </c>
      <c r="C37" s="1" t="s">
        <v>79</v>
      </c>
      <c r="D37" s="1" t="s">
        <v>80</v>
      </c>
      <c r="E37" s="1">
        <v>40</v>
      </c>
    </row>
    <row r="38" ht="49.5" customHeight="1" spans="1:5">
      <c r="A38" s="1">
        <v>50516600100</v>
      </c>
      <c r="B38" s="1" t="s">
        <v>81</v>
      </c>
      <c r="C38" s="1" t="s">
        <v>82</v>
      </c>
      <c r="D38" s="1" t="s">
        <v>10</v>
      </c>
      <c r="E38" s="1">
        <v>3</v>
      </c>
    </row>
    <row r="39" ht="49.5" customHeight="1" spans="1:5">
      <c r="A39" s="1">
        <v>30306000500</v>
      </c>
      <c r="B39" s="1" t="s">
        <v>83</v>
      </c>
      <c r="C39" s="1" t="s">
        <v>84</v>
      </c>
      <c r="D39" s="1" t="s">
        <v>54</v>
      </c>
      <c r="E39" s="1">
        <v>7</v>
      </c>
    </row>
    <row r="40" ht="49.5" customHeight="1" spans="1:5">
      <c r="A40" s="1">
        <v>50516000500</v>
      </c>
      <c r="B40" s="1" t="s">
        <v>85</v>
      </c>
      <c r="C40" s="1" t="s">
        <v>86</v>
      </c>
      <c r="D40" s="1" t="s">
        <v>10</v>
      </c>
      <c r="E40" s="1">
        <v>7</v>
      </c>
    </row>
    <row r="41" ht="49.5" customHeight="1" spans="1:5">
      <c r="A41" s="1">
        <v>20201001302</v>
      </c>
      <c r="B41" s="1" t="s">
        <v>87</v>
      </c>
      <c r="C41" s="1" t="s">
        <v>88</v>
      </c>
      <c r="D41" s="1" t="s">
        <v>7</v>
      </c>
      <c r="E41" s="1">
        <v>4</v>
      </c>
    </row>
    <row r="42" ht="49.5" customHeight="1" spans="1:5">
      <c r="A42" s="1">
        <v>60203080001</v>
      </c>
      <c r="B42" s="1" t="s">
        <v>89</v>
      </c>
      <c r="C42" s="1" t="s">
        <v>90</v>
      </c>
      <c r="D42" s="1" t="s">
        <v>23</v>
      </c>
      <c r="E42" s="1">
        <v>1</v>
      </c>
    </row>
    <row r="43" ht="49.5" customHeight="1" spans="1:5">
      <c r="A43" s="1">
        <v>30306000100</v>
      </c>
      <c r="B43" s="1" t="s">
        <v>91</v>
      </c>
      <c r="C43" s="1" t="s">
        <v>92</v>
      </c>
      <c r="D43" s="1" t="s">
        <v>80</v>
      </c>
      <c r="E43" s="1">
        <v>10</v>
      </c>
    </row>
    <row r="44" ht="49.5" customHeight="1" spans="1:5">
      <c r="A44" s="1">
        <v>30816100320</v>
      </c>
      <c r="B44" s="1" t="s">
        <v>93</v>
      </c>
      <c r="C44" s="1" t="s">
        <v>94</v>
      </c>
      <c r="D44" s="1" t="s">
        <v>10</v>
      </c>
      <c r="E44" s="1">
        <v>2</v>
      </c>
    </row>
    <row r="45" ht="49.5" customHeight="1" spans="1:5">
      <c r="A45" s="1">
        <v>60703000200</v>
      </c>
      <c r="B45" s="1" t="s">
        <v>95</v>
      </c>
      <c r="C45" s="1" t="s">
        <v>96</v>
      </c>
      <c r="D45" s="1" t="s">
        <v>7</v>
      </c>
      <c r="E45" s="1">
        <v>1</v>
      </c>
    </row>
    <row r="46" ht="49.5" customHeight="1" spans="1:5">
      <c r="A46" s="1">
        <v>30201000301</v>
      </c>
      <c r="B46" s="1" t="s">
        <v>97</v>
      </c>
      <c r="C46" s="1" t="s">
        <v>98</v>
      </c>
      <c r="D46" s="1" t="s">
        <v>54</v>
      </c>
      <c r="E46" s="1">
        <v>8</v>
      </c>
    </row>
    <row r="47" ht="49.5" customHeight="1" spans="1:5">
      <c r="A47" s="1">
        <v>30816000110</v>
      </c>
      <c r="B47" s="1" t="s">
        <v>99</v>
      </c>
      <c r="C47" s="1" t="s">
        <v>100</v>
      </c>
      <c r="D47" s="1" t="s">
        <v>7</v>
      </c>
      <c r="E47" s="1">
        <v>2</v>
      </c>
    </row>
  </sheetData>
  <autoFilter xmlns:etc="http://www.wps.cn/officeDocument/2017/etCustomData" ref="A1:E47" etc:filterBottomFollowUsedRange="0">
    <extLst/>
  </autoFilter>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zoomScale="80" zoomScaleNormal="80" workbookViewId="0">
      <pane xSplit="5" ySplit="1" topLeftCell="N38" activePane="bottomRight" state="frozen"/>
      <selection/>
      <selection pane="topRight"/>
      <selection pane="bottomLeft"/>
      <selection pane="bottomRight" activeCell="P9" sqref="P9"/>
    </sheetView>
  </sheetViews>
  <sheetFormatPr defaultColWidth="9" defaultRowHeight="13.5" outlineLevelCol="4"/>
  <cols>
    <col min="1" max="1" width="15.625" customWidth="1"/>
    <col min="2" max="2" width="13.9083333333333" customWidth="1"/>
    <col min="3" max="3" width="47.8083333333333" customWidth="1"/>
    <col min="4" max="4" width="6.86666666666667" customWidth="1"/>
    <col min="5" max="5" width="9.69166666666667" customWidth="1"/>
    <col min="6" max="6" width="13" customWidth="1"/>
  </cols>
  <sheetData>
    <row r="1" ht="36" customHeight="1" spans="1:5">
      <c r="A1" s="1" t="s">
        <v>0</v>
      </c>
      <c r="B1" s="1" t="s">
        <v>1</v>
      </c>
      <c r="C1" s="1" t="s">
        <v>2</v>
      </c>
      <c r="D1" s="1" t="s">
        <v>3</v>
      </c>
      <c r="E1" s="1" t="s">
        <v>4</v>
      </c>
    </row>
    <row r="2" ht="49.5" customHeight="1" spans="1:5">
      <c r="A2" s="1">
        <v>30816001220</v>
      </c>
      <c r="B2" s="2" t="s">
        <v>5</v>
      </c>
      <c r="C2" s="1" t="s">
        <v>6</v>
      </c>
      <c r="D2" s="1" t="s">
        <v>7</v>
      </c>
      <c r="E2" s="1">
        <v>160</v>
      </c>
    </row>
    <row r="3" ht="49.5" customHeight="1" spans="1:5">
      <c r="A3" s="1">
        <v>30816001100</v>
      </c>
      <c r="B3" s="2" t="s">
        <v>8</v>
      </c>
      <c r="C3" s="1" t="s">
        <v>9</v>
      </c>
      <c r="D3" s="1" t="s">
        <v>10</v>
      </c>
      <c r="E3" s="1">
        <v>242</v>
      </c>
    </row>
    <row r="4" ht="49.5" customHeight="1" spans="1:5">
      <c r="A4" s="1">
        <v>30816200200</v>
      </c>
      <c r="B4" s="2" t="s">
        <v>11</v>
      </c>
      <c r="C4" s="1" t="s">
        <v>12</v>
      </c>
      <c r="D4" s="1" t="s">
        <v>10</v>
      </c>
      <c r="E4" s="1">
        <f>276</f>
        <v>276</v>
      </c>
    </row>
    <row r="5" ht="49.5" customHeight="1" spans="1:5">
      <c r="A5" s="1">
        <v>30816101300</v>
      </c>
      <c r="B5" s="2" t="s">
        <v>13</v>
      </c>
      <c r="C5" s="1" t="s">
        <v>14</v>
      </c>
      <c r="D5" s="1" t="s">
        <v>10</v>
      </c>
      <c r="E5" s="1">
        <v>157</v>
      </c>
    </row>
    <row r="6" ht="49.5" customHeight="1" spans="1:5">
      <c r="A6" s="1" t="s">
        <v>15</v>
      </c>
      <c r="B6" s="2" t="s">
        <v>16</v>
      </c>
      <c r="C6" s="1" t="s">
        <v>17</v>
      </c>
      <c r="D6" s="1" t="s">
        <v>18</v>
      </c>
      <c r="E6" s="1">
        <v>408</v>
      </c>
    </row>
    <row r="7" ht="49.5" customHeight="1" spans="1:5">
      <c r="A7" s="1">
        <v>30816200700</v>
      </c>
      <c r="B7" s="2" t="s">
        <v>19</v>
      </c>
      <c r="C7" s="1" t="s">
        <v>20</v>
      </c>
      <c r="D7" s="1" t="s">
        <v>10</v>
      </c>
      <c r="E7" s="1">
        <v>98</v>
      </c>
    </row>
    <row r="8" ht="49.5" customHeight="1" spans="1:5">
      <c r="A8" s="1">
        <v>60203080101</v>
      </c>
      <c r="B8" s="1" t="s">
        <v>21</v>
      </c>
      <c r="C8" s="1" t="s">
        <v>22</v>
      </c>
      <c r="D8" s="1" t="s">
        <v>23</v>
      </c>
      <c r="E8" s="1">
        <v>34</v>
      </c>
    </row>
    <row r="9" ht="49.5" customHeight="1" spans="1:5">
      <c r="A9" s="1">
        <v>30816200600</v>
      </c>
      <c r="B9" s="1" t="s">
        <v>24</v>
      </c>
      <c r="C9" s="1" t="s">
        <v>25</v>
      </c>
      <c r="D9" s="1" t="s">
        <v>10</v>
      </c>
      <c r="E9" s="1">
        <v>78</v>
      </c>
    </row>
    <row r="10" ht="49.5" customHeight="1" spans="1:5">
      <c r="A10" s="1">
        <v>30816200400</v>
      </c>
      <c r="B10" s="1" t="s">
        <v>26</v>
      </c>
      <c r="C10" s="1" t="s">
        <v>27</v>
      </c>
      <c r="D10" s="1" t="s">
        <v>10</v>
      </c>
      <c r="E10" s="1">
        <v>374</v>
      </c>
    </row>
    <row r="11" ht="49.5" customHeight="1" spans="1:5">
      <c r="A11" s="1">
        <v>30816200500</v>
      </c>
      <c r="B11" s="2" t="s">
        <v>28</v>
      </c>
      <c r="C11" s="1" t="s">
        <v>20</v>
      </c>
      <c r="D11" s="1" t="s">
        <v>10</v>
      </c>
      <c r="E11" s="1">
        <v>54</v>
      </c>
    </row>
    <row r="12" ht="49.5" customHeight="1" spans="1:5">
      <c r="A12" s="1">
        <v>30816000900</v>
      </c>
      <c r="B12" s="1" t="s">
        <v>29</v>
      </c>
      <c r="C12" s="1" t="s">
        <v>30</v>
      </c>
      <c r="D12" s="1" t="s">
        <v>10</v>
      </c>
      <c r="E12" s="1">
        <v>230</v>
      </c>
    </row>
    <row r="13" ht="49.5" customHeight="1" spans="1:5">
      <c r="A13" s="1">
        <v>30816200100</v>
      </c>
      <c r="B13" s="1" t="s">
        <v>31</v>
      </c>
      <c r="C13" s="1" t="s">
        <v>32</v>
      </c>
      <c r="D13" s="1" t="s">
        <v>10</v>
      </c>
      <c r="E13" s="1">
        <v>103</v>
      </c>
    </row>
    <row r="14" ht="49.5" customHeight="1" spans="1:5">
      <c r="A14" s="1">
        <v>60203080401</v>
      </c>
      <c r="B14" s="1" t="s">
        <v>101</v>
      </c>
      <c r="C14" s="1" t="s">
        <v>102</v>
      </c>
      <c r="D14" s="1" t="s">
        <v>10</v>
      </c>
      <c r="E14" s="1">
        <v>14</v>
      </c>
    </row>
    <row r="15" ht="49.5" customHeight="1" spans="1:5">
      <c r="A15" s="1">
        <v>30816000700</v>
      </c>
      <c r="B15" s="1" t="s">
        <v>35</v>
      </c>
      <c r="C15" s="1" t="s">
        <v>36</v>
      </c>
      <c r="D15" s="1" t="s">
        <v>10</v>
      </c>
      <c r="E15" s="1">
        <v>121</v>
      </c>
    </row>
    <row r="16" ht="49.5" customHeight="1" spans="1:5">
      <c r="A16" s="1">
        <v>30816200000</v>
      </c>
      <c r="B16" s="1" t="s">
        <v>37</v>
      </c>
      <c r="C16" s="1" t="s">
        <v>38</v>
      </c>
      <c r="D16" s="1" t="s">
        <v>10</v>
      </c>
      <c r="E16" s="1">
        <v>4</v>
      </c>
    </row>
    <row r="17" ht="49.5" customHeight="1" spans="1:5">
      <c r="A17" s="1">
        <v>60503080201</v>
      </c>
      <c r="B17" s="1" t="s">
        <v>39</v>
      </c>
      <c r="C17" s="1" t="s">
        <v>40</v>
      </c>
      <c r="D17" s="1" t="s">
        <v>23</v>
      </c>
      <c r="E17" s="1">
        <v>11</v>
      </c>
    </row>
    <row r="18" ht="49.5" customHeight="1" spans="1:5">
      <c r="A18" s="1">
        <v>30816100510</v>
      </c>
      <c r="B18" s="1" t="s">
        <v>41</v>
      </c>
      <c r="C18" s="1" t="s">
        <v>42</v>
      </c>
      <c r="D18" s="1" t="s">
        <v>23</v>
      </c>
      <c r="E18" s="1">
        <v>99</v>
      </c>
    </row>
    <row r="19" ht="49.5" customHeight="1" spans="1:5">
      <c r="A19" s="1">
        <v>30816200300</v>
      </c>
      <c r="B19" s="1" t="s">
        <v>43</v>
      </c>
      <c r="C19" s="1" t="s">
        <v>44</v>
      </c>
      <c r="D19" s="1" t="s">
        <v>10</v>
      </c>
      <c r="E19" s="1">
        <v>433</v>
      </c>
    </row>
    <row r="20" ht="49.5" customHeight="1" spans="1:5">
      <c r="A20" s="1">
        <v>30816000800</v>
      </c>
      <c r="B20" s="1" t="s">
        <v>45</v>
      </c>
      <c r="C20" s="1" t="s">
        <v>46</v>
      </c>
      <c r="D20" s="1" t="s">
        <v>10</v>
      </c>
      <c r="E20" s="1">
        <v>8</v>
      </c>
    </row>
    <row r="21" ht="49.5" customHeight="1" spans="1:5">
      <c r="A21" s="1">
        <v>60203080501</v>
      </c>
      <c r="B21" s="1" t="s">
        <v>47</v>
      </c>
      <c r="C21" s="1" t="s">
        <v>48</v>
      </c>
      <c r="D21" s="1" t="s">
        <v>49</v>
      </c>
      <c r="E21" s="1">
        <v>133</v>
      </c>
    </row>
    <row r="22" ht="49.5" customHeight="1" spans="1:5">
      <c r="A22" s="1">
        <v>30816101200</v>
      </c>
      <c r="B22" s="1" t="s">
        <v>50</v>
      </c>
      <c r="C22" s="1" t="s">
        <v>51</v>
      </c>
      <c r="D22" s="1" t="s">
        <v>10</v>
      </c>
      <c r="E22" s="1">
        <v>23</v>
      </c>
    </row>
    <row r="23" ht="66" spans="1:5">
      <c r="A23" s="1">
        <v>30816100110</v>
      </c>
      <c r="B23" s="1" t="s">
        <v>52</v>
      </c>
      <c r="C23" s="1" t="s">
        <v>53</v>
      </c>
      <c r="D23" s="1" t="s">
        <v>54</v>
      </c>
      <c r="E23" s="1">
        <v>25</v>
      </c>
    </row>
    <row r="24" ht="49.5" customHeight="1" spans="1:5">
      <c r="A24" s="1">
        <v>30816100900</v>
      </c>
      <c r="B24" s="1" t="s">
        <v>55</v>
      </c>
      <c r="C24" s="1" t="s">
        <v>56</v>
      </c>
      <c r="D24" s="1" t="s">
        <v>10</v>
      </c>
      <c r="E24" s="1">
        <v>11</v>
      </c>
    </row>
    <row r="25" ht="49.5" customHeight="1" spans="1:5">
      <c r="A25" s="1">
        <v>20604000202</v>
      </c>
      <c r="B25" s="1" t="s">
        <v>57</v>
      </c>
      <c r="C25" s="1" t="s">
        <v>58</v>
      </c>
      <c r="D25" s="1" t="s">
        <v>54</v>
      </c>
      <c r="E25" s="1">
        <f>38</f>
        <v>38</v>
      </c>
    </row>
    <row r="26" ht="49.5" customHeight="1" spans="1:5">
      <c r="A26" s="1">
        <v>30816200100</v>
      </c>
      <c r="B26" s="1" t="s">
        <v>61</v>
      </c>
      <c r="C26" s="1" t="s">
        <v>62</v>
      </c>
      <c r="D26" s="1" t="s">
        <v>10</v>
      </c>
      <c r="E26" s="1">
        <v>14</v>
      </c>
    </row>
    <row r="27" ht="49.5" customHeight="1" spans="1:5">
      <c r="A27" s="1">
        <v>30416000101</v>
      </c>
      <c r="B27" s="1" t="s">
        <v>63</v>
      </c>
      <c r="C27" s="1" t="s">
        <v>64</v>
      </c>
      <c r="D27" s="1" t="s">
        <v>23</v>
      </c>
      <c r="E27" s="1">
        <v>50</v>
      </c>
    </row>
    <row r="28" ht="49.5" customHeight="1" spans="1:5">
      <c r="A28" s="1">
        <v>30816000110</v>
      </c>
      <c r="B28" s="1" t="s">
        <v>99</v>
      </c>
      <c r="C28" s="1" t="s">
        <v>103</v>
      </c>
      <c r="D28" s="1" t="s">
        <v>7</v>
      </c>
      <c r="E28" s="1">
        <v>74</v>
      </c>
    </row>
    <row r="29" ht="49.5" customHeight="1" spans="1:5">
      <c r="A29" s="1">
        <v>30816100020</v>
      </c>
      <c r="B29" s="1" t="s">
        <v>67</v>
      </c>
      <c r="C29" s="1" t="s">
        <v>68</v>
      </c>
      <c r="D29" s="1" t="s">
        <v>7</v>
      </c>
      <c r="E29" s="1">
        <v>93</v>
      </c>
    </row>
    <row r="30" ht="49.5" customHeight="1" spans="1:5">
      <c r="A30" s="1">
        <v>30816000210</v>
      </c>
      <c r="B30" s="1" t="s">
        <v>69</v>
      </c>
      <c r="C30" s="1" t="s">
        <v>104</v>
      </c>
      <c r="D30" s="1" t="s">
        <v>23</v>
      </c>
      <c r="E30" s="1">
        <v>112</v>
      </c>
    </row>
    <row r="31" ht="49.5" customHeight="1" spans="1:5">
      <c r="A31" s="1">
        <v>30816100030</v>
      </c>
      <c r="B31" s="1" t="s">
        <v>105</v>
      </c>
      <c r="C31" s="1" t="s">
        <v>106</v>
      </c>
      <c r="D31" s="1" t="s">
        <v>7</v>
      </c>
      <c r="E31" s="1">
        <v>80</v>
      </c>
    </row>
    <row r="32" ht="49.5" customHeight="1" spans="1:5">
      <c r="A32" s="1">
        <v>30816000220</v>
      </c>
      <c r="B32" s="1" t="s">
        <v>69</v>
      </c>
      <c r="C32" s="1" t="s">
        <v>107</v>
      </c>
      <c r="D32" s="1" t="s">
        <v>23</v>
      </c>
      <c r="E32" s="1">
        <v>3</v>
      </c>
    </row>
    <row r="33" ht="49.5" customHeight="1" spans="1:5">
      <c r="A33" s="1">
        <v>30816100320</v>
      </c>
      <c r="B33" s="1" t="s">
        <v>93</v>
      </c>
      <c r="C33" s="1" t="s">
        <v>108</v>
      </c>
      <c r="D33" s="1" t="s">
        <v>10</v>
      </c>
      <c r="E33" s="1">
        <v>6</v>
      </c>
    </row>
    <row r="34" ht="49.5" customHeight="1" spans="1:5">
      <c r="A34" s="1">
        <v>30306000203</v>
      </c>
      <c r="B34" s="1" t="s">
        <v>76</v>
      </c>
      <c r="C34" s="1" t="s">
        <v>77</v>
      </c>
      <c r="D34" s="1" t="s">
        <v>23</v>
      </c>
      <c r="E34" s="1">
        <v>29</v>
      </c>
    </row>
    <row r="35" ht="49.5" customHeight="1" spans="1:5">
      <c r="A35" s="1">
        <v>50516600100</v>
      </c>
      <c r="B35" s="1" t="s">
        <v>81</v>
      </c>
      <c r="C35" s="1" t="s">
        <v>82</v>
      </c>
      <c r="D35" s="1" t="s">
        <v>10</v>
      </c>
      <c r="E35" s="1">
        <v>4</v>
      </c>
    </row>
    <row r="36" ht="49.5" customHeight="1" spans="1:5">
      <c r="A36" s="2">
        <v>20201001301</v>
      </c>
      <c r="B36" s="1" t="s">
        <v>87</v>
      </c>
      <c r="C36" s="1" t="s">
        <v>88</v>
      </c>
      <c r="D36" s="1" t="s">
        <v>7</v>
      </c>
      <c r="E36" s="1">
        <v>7</v>
      </c>
    </row>
    <row r="37" ht="49.5" customHeight="1" spans="1:5">
      <c r="A37" s="1">
        <v>30816100700</v>
      </c>
      <c r="B37" s="1" t="s">
        <v>109</v>
      </c>
      <c r="C37" s="1" t="s">
        <v>110</v>
      </c>
      <c r="D37" s="1" t="s">
        <v>10</v>
      </c>
      <c r="E37" s="1">
        <v>9</v>
      </c>
    </row>
    <row r="38" ht="49.5" customHeight="1" spans="1:5">
      <c r="A38" s="1">
        <v>30306000500</v>
      </c>
      <c r="B38" s="1" t="s">
        <v>83</v>
      </c>
      <c r="C38" s="1" t="s">
        <v>84</v>
      </c>
      <c r="D38" s="1" t="s">
        <v>54</v>
      </c>
      <c r="E38" s="1">
        <v>11</v>
      </c>
    </row>
    <row r="39" ht="49.5" customHeight="1" spans="1:5">
      <c r="A39" s="1">
        <v>30816001210</v>
      </c>
      <c r="B39" s="1" t="s">
        <v>5</v>
      </c>
      <c r="C39" s="1" t="s">
        <v>111</v>
      </c>
      <c r="D39" s="1" t="s">
        <v>7</v>
      </c>
      <c r="E39" s="1">
        <v>1</v>
      </c>
    </row>
    <row r="40" ht="49.5" customHeight="1" spans="1:5">
      <c r="A40" s="1">
        <v>30816100310</v>
      </c>
      <c r="B40" s="1" t="s">
        <v>71</v>
      </c>
      <c r="C40" s="1" t="s">
        <v>112</v>
      </c>
      <c r="D40" s="1" t="s">
        <v>10</v>
      </c>
      <c r="E40" s="1">
        <v>1</v>
      </c>
    </row>
    <row r="41" ht="49.5" customHeight="1" spans="1:5">
      <c r="A41" s="1">
        <v>30306000100</v>
      </c>
      <c r="B41" s="1" t="s">
        <v>91</v>
      </c>
      <c r="C41" s="1" t="s">
        <v>92</v>
      </c>
      <c r="D41" s="1" t="s">
        <v>80</v>
      </c>
      <c r="E41" s="1">
        <v>24</v>
      </c>
    </row>
  </sheetData>
  <autoFilter xmlns:etc="http://www.wps.cn/officeDocument/2017/etCustomData" ref="A1:E41" etc:filterBottomFollowUsedRange="0">
    <extLst/>
  </autoFilter>
  <pageMargins left="0.629861111111111" right="0.393055555555556"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3"/>
  <sheetViews>
    <sheetView zoomScale="85" zoomScaleNormal="85" workbookViewId="0">
      <pane ySplit="1" topLeftCell="A12" activePane="bottomLeft" state="frozen"/>
      <selection/>
      <selection pane="bottomLeft" activeCell="R103" sqref="R103"/>
    </sheetView>
  </sheetViews>
  <sheetFormatPr defaultColWidth="9" defaultRowHeight="13.5" outlineLevelCol="4"/>
  <cols>
    <col min="1" max="1" width="16.725" style="4" customWidth="1"/>
    <col min="2" max="2" width="12.0166666666667" style="3" customWidth="1"/>
    <col min="3" max="3" width="41.5333333333333" style="4" customWidth="1"/>
    <col min="4" max="4" width="9" style="4"/>
    <col min="5" max="7" width="7.975" style="4" customWidth="1"/>
    <col min="8" max="16384" width="9" style="4"/>
  </cols>
  <sheetData>
    <row r="1" ht="24.95" customHeight="1" spans="1:5">
      <c r="A1" s="2" t="s">
        <v>0</v>
      </c>
      <c r="B1" s="2" t="s">
        <v>1</v>
      </c>
      <c r="C1" s="2" t="s">
        <v>2</v>
      </c>
      <c r="D1" s="2" t="s">
        <v>3</v>
      </c>
      <c r="E1" s="2" t="s">
        <v>4</v>
      </c>
    </row>
    <row r="2" ht="16.5" spans="1:5">
      <c r="A2" s="2">
        <v>30814000310</v>
      </c>
      <c r="B2" s="2" t="s">
        <v>113</v>
      </c>
      <c r="C2" s="2" t="s">
        <v>114</v>
      </c>
      <c r="D2" s="2" t="s">
        <v>23</v>
      </c>
      <c r="E2" s="2">
        <v>14</v>
      </c>
    </row>
    <row r="3" ht="66" spans="1:5">
      <c r="A3" s="2">
        <v>30814200710</v>
      </c>
      <c r="B3" s="2" t="s">
        <v>115</v>
      </c>
      <c r="C3" s="2" t="s">
        <v>116</v>
      </c>
      <c r="D3" s="2" t="s">
        <v>7</v>
      </c>
      <c r="E3" s="2">
        <f>30+284</f>
        <v>314</v>
      </c>
    </row>
    <row r="4" ht="33" spans="1:5">
      <c r="A4" s="2">
        <v>30814304210</v>
      </c>
      <c r="B4" s="2" t="s">
        <v>117</v>
      </c>
      <c r="C4" s="2" t="s">
        <v>118</v>
      </c>
      <c r="D4" s="2" t="s">
        <v>80</v>
      </c>
      <c r="E4" s="2">
        <f>23+26</f>
        <v>49</v>
      </c>
    </row>
    <row r="5" ht="49.5" spans="1:5">
      <c r="A5" s="2">
        <v>30814300800</v>
      </c>
      <c r="B5" s="2" t="s">
        <v>119</v>
      </c>
      <c r="C5" s="2" t="s">
        <v>120</v>
      </c>
      <c r="D5" s="2" t="s">
        <v>121</v>
      </c>
      <c r="E5" s="2">
        <f>36+16+5</f>
        <v>57</v>
      </c>
    </row>
    <row r="6" ht="16.5" spans="1:5">
      <c r="A6" s="2">
        <v>60603060000</v>
      </c>
      <c r="B6" s="2" t="s">
        <v>122</v>
      </c>
      <c r="C6" s="2" t="s">
        <v>15</v>
      </c>
      <c r="D6" s="2" t="s">
        <v>23</v>
      </c>
      <c r="E6" s="2">
        <f>8+16+4</f>
        <v>28</v>
      </c>
    </row>
    <row r="7" ht="33" spans="1:5">
      <c r="A7" s="2">
        <v>30814302810</v>
      </c>
      <c r="B7" s="2" t="s">
        <v>123</v>
      </c>
      <c r="C7" s="2" t="s">
        <v>124</v>
      </c>
      <c r="D7" s="2" t="s">
        <v>23</v>
      </c>
      <c r="E7" s="2">
        <f>155+377</f>
        <v>532</v>
      </c>
    </row>
    <row r="8" ht="16.5" spans="1:5">
      <c r="A8" s="2">
        <v>30203000202</v>
      </c>
      <c r="B8" s="2" t="s">
        <v>125</v>
      </c>
      <c r="C8" s="2" t="s">
        <v>126</v>
      </c>
      <c r="D8" s="2" t="s">
        <v>7</v>
      </c>
      <c r="E8" s="2">
        <f>86+19+3+8</f>
        <v>116</v>
      </c>
    </row>
    <row r="9" ht="16.5" spans="1:5">
      <c r="A9" s="2">
        <v>30814300210</v>
      </c>
      <c r="B9" s="2" t="s">
        <v>127</v>
      </c>
      <c r="C9" s="2" t="s">
        <v>128</v>
      </c>
      <c r="D9" s="2" t="s">
        <v>23</v>
      </c>
      <c r="E9" s="2">
        <f>1160+80</f>
        <v>1240</v>
      </c>
    </row>
    <row r="10" ht="66" spans="1:5">
      <c r="A10" s="2">
        <v>30814304110</v>
      </c>
      <c r="B10" s="2" t="s">
        <v>129</v>
      </c>
      <c r="C10" s="2" t="s">
        <v>130</v>
      </c>
      <c r="D10" s="2" t="s">
        <v>23</v>
      </c>
      <c r="E10" s="2">
        <f>120+2240+1200</f>
        <v>3560</v>
      </c>
    </row>
    <row r="11" ht="82.5" spans="1:5">
      <c r="A11" s="2">
        <v>30814303500</v>
      </c>
      <c r="B11" s="2" t="s">
        <v>131</v>
      </c>
      <c r="C11" s="2" t="s">
        <v>132</v>
      </c>
      <c r="D11" s="2" t="s">
        <v>80</v>
      </c>
      <c r="E11" s="2">
        <f>20+241+101+26</f>
        <v>388</v>
      </c>
    </row>
    <row r="12" ht="66" spans="1:5">
      <c r="A12" s="2">
        <v>30814100110</v>
      </c>
      <c r="B12" s="2" t="s">
        <v>133</v>
      </c>
      <c r="C12" s="2" t="s">
        <v>134</v>
      </c>
      <c r="D12" s="2" t="s">
        <v>80</v>
      </c>
      <c r="E12" s="2">
        <v>10</v>
      </c>
    </row>
    <row r="13" ht="33" spans="1:5">
      <c r="A13" s="2">
        <v>30814303820</v>
      </c>
      <c r="B13" s="2" t="s">
        <v>135</v>
      </c>
      <c r="C13" s="2" t="s">
        <v>136</v>
      </c>
      <c r="D13" s="2" t="s">
        <v>18</v>
      </c>
      <c r="E13" s="2">
        <v>18</v>
      </c>
    </row>
    <row r="14" ht="16.5" spans="1:5">
      <c r="A14" s="2">
        <v>30814300110</v>
      </c>
      <c r="B14" s="2" t="s">
        <v>137</v>
      </c>
      <c r="C14" s="2" t="s">
        <v>138</v>
      </c>
      <c r="D14" s="2" t="s">
        <v>23</v>
      </c>
      <c r="E14" s="2">
        <v>46</v>
      </c>
    </row>
    <row r="15" ht="33" spans="1:5">
      <c r="A15" s="2">
        <v>30814001710</v>
      </c>
      <c r="B15" s="2" t="s">
        <v>139</v>
      </c>
      <c r="C15" s="2" t="s">
        <v>140</v>
      </c>
      <c r="D15" s="2" t="s">
        <v>80</v>
      </c>
      <c r="E15" s="2">
        <f>22+14</f>
        <v>36</v>
      </c>
    </row>
    <row r="16" ht="66" spans="1:5">
      <c r="A16" s="2">
        <v>30814200810</v>
      </c>
      <c r="B16" s="2" t="s">
        <v>141</v>
      </c>
      <c r="C16" s="2" t="s">
        <v>142</v>
      </c>
      <c r="D16" s="2" t="s">
        <v>7</v>
      </c>
      <c r="E16" s="2">
        <v>32</v>
      </c>
    </row>
    <row r="17" ht="33" spans="1:5">
      <c r="A17" s="2">
        <v>30814003610</v>
      </c>
      <c r="B17" s="2" t="s">
        <v>143</v>
      </c>
      <c r="C17" s="2" t="s">
        <v>144</v>
      </c>
      <c r="D17" s="2" t="s">
        <v>145</v>
      </c>
      <c r="E17" s="2">
        <f>169+10+10</f>
        <v>189</v>
      </c>
    </row>
    <row r="18" ht="16.5" spans="1:5">
      <c r="A18" s="2">
        <v>30814301810</v>
      </c>
      <c r="B18" s="2" t="s">
        <v>146</v>
      </c>
      <c r="C18" s="2" t="s">
        <v>147</v>
      </c>
      <c r="D18" s="2" t="s">
        <v>23</v>
      </c>
      <c r="E18" s="2">
        <v>607</v>
      </c>
    </row>
    <row r="19" ht="33" spans="1:5">
      <c r="A19" s="2">
        <v>30814304310</v>
      </c>
      <c r="B19" s="2" t="s">
        <v>148</v>
      </c>
      <c r="C19" s="2" t="s">
        <v>149</v>
      </c>
      <c r="D19" s="2" t="s">
        <v>80</v>
      </c>
      <c r="E19" s="2">
        <v>3</v>
      </c>
    </row>
    <row r="20" ht="33" spans="1:5">
      <c r="A20" s="2">
        <v>30814304220</v>
      </c>
      <c r="B20" s="2" t="s">
        <v>117</v>
      </c>
      <c r="C20" s="2" t="s">
        <v>150</v>
      </c>
      <c r="D20" s="2" t="s">
        <v>80</v>
      </c>
      <c r="E20" s="2">
        <f>106+200</f>
        <v>306</v>
      </c>
    </row>
    <row r="21" ht="33" spans="1:5">
      <c r="A21" s="2">
        <v>30814301930</v>
      </c>
      <c r="B21" s="2" t="s">
        <v>151</v>
      </c>
      <c r="C21" s="2" t="s">
        <v>152</v>
      </c>
      <c r="D21" s="2" t="s">
        <v>23</v>
      </c>
      <c r="E21" s="2">
        <f>280+80</f>
        <v>360</v>
      </c>
    </row>
    <row r="22" ht="49.5" spans="1:5">
      <c r="A22" s="2">
        <v>30814000210</v>
      </c>
      <c r="B22" s="2" t="s">
        <v>153</v>
      </c>
      <c r="C22" s="2" t="s">
        <v>154</v>
      </c>
      <c r="D22" s="2" t="s">
        <v>80</v>
      </c>
      <c r="E22" s="2">
        <f>7+3+1</f>
        <v>11</v>
      </c>
    </row>
    <row r="23" ht="33" spans="1:5">
      <c r="A23" s="2">
        <v>30814302710</v>
      </c>
      <c r="B23" s="2" t="s">
        <v>155</v>
      </c>
      <c r="C23" s="2" t="s">
        <v>156</v>
      </c>
      <c r="D23" s="2" t="s">
        <v>23</v>
      </c>
      <c r="E23" s="2">
        <f>20+95+20</f>
        <v>135</v>
      </c>
    </row>
    <row r="24" ht="33" spans="1:5">
      <c r="A24" s="2">
        <v>30314000610</v>
      </c>
      <c r="B24" s="2" t="s">
        <v>157</v>
      </c>
      <c r="C24" s="2" t="s">
        <v>158</v>
      </c>
      <c r="D24" s="2" t="s">
        <v>49</v>
      </c>
      <c r="E24" s="2">
        <v>1</v>
      </c>
    </row>
    <row r="25" ht="16.5" spans="1:5">
      <c r="A25" s="2">
        <v>30199001700</v>
      </c>
      <c r="B25" s="2" t="s">
        <v>159</v>
      </c>
      <c r="C25" s="2" t="s">
        <v>160</v>
      </c>
      <c r="D25" s="2" t="s">
        <v>49</v>
      </c>
      <c r="E25" s="2">
        <f>1+8+3</f>
        <v>12</v>
      </c>
    </row>
    <row r="26" ht="33" spans="1:5">
      <c r="A26" s="2">
        <v>60503060001</v>
      </c>
      <c r="B26" s="2" t="s">
        <v>161</v>
      </c>
      <c r="C26" s="2" t="s">
        <v>162</v>
      </c>
      <c r="D26" s="2" t="s">
        <v>23</v>
      </c>
      <c r="E26" s="2">
        <f>6+3</f>
        <v>9</v>
      </c>
    </row>
    <row r="27" ht="16.5" spans="1:5">
      <c r="A27" s="2">
        <v>30814600900</v>
      </c>
      <c r="B27" s="2" t="s">
        <v>163</v>
      </c>
      <c r="C27" s="2" t="s">
        <v>164</v>
      </c>
      <c r="D27" s="2" t="s">
        <v>23</v>
      </c>
      <c r="E27" s="2">
        <f>60+50</f>
        <v>110</v>
      </c>
    </row>
    <row r="28" ht="16.5" spans="1:5">
      <c r="A28" s="2">
        <v>30814300410</v>
      </c>
      <c r="B28" s="2" t="s">
        <v>165</v>
      </c>
      <c r="C28" s="2" t="s">
        <v>166</v>
      </c>
      <c r="D28" s="2" t="s">
        <v>80</v>
      </c>
      <c r="E28" s="2">
        <v>1</v>
      </c>
    </row>
    <row r="29" ht="16.5" spans="1:5">
      <c r="A29" s="2">
        <v>30814308920</v>
      </c>
      <c r="B29" s="2" t="s">
        <v>167</v>
      </c>
      <c r="C29" s="2" t="s">
        <v>168</v>
      </c>
      <c r="D29" s="2" t="s">
        <v>23</v>
      </c>
      <c r="E29" s="2">
        <f>130+26</f>
        <v>156</v>
      </c>
    </row>
    <row r="30" ht="33" spans="1:5">
      <c r="A30" s="2">
        <v>30814002810</v>
      </c>
      <c r="B30" s="2" t="s">
        <v>169</v>
      </c>
      <c r="C30" s="2" t="s">
        <v>170</v>
      </c>
      <c r="D30" s="2" t="s">
        <v>23</v>
      </c>
      <c r="E30" s="2">
        <f>20+200+20</f>
        <v>240</v>
      </c>
    </row>
    <row r="31" ht="33" spans="1:5">
      <c r="A31" s="2">
        <v>30314000810</v>
      </c>
      <c r="B31" s="2" t="s">
        <v>171</v>
      </c>
      <c r="C31" s="2" t="s">
        <v>172</v>
      </c>
      <c r="D31" s="2" t="s">
        <v>49</v>
      </c>
      <c r="E31" s="2">
        <v>1</v>
      </c>
    </row>
    <row r="32" ht="66" spans="1:5">
      <c r="A32" s="2">
        <v>30814002920</v>
      </c>
      <c r="B32" s="2" t="s">
        <v>173</v>
      </c>
      <c r="C32" s="2" t="s">
        <v>174</v>
      </c>
      <c r="D32" s="2" t="s">
        <v>23</v>
      </c>
      <c r="E32" s="2">
        <f>10+480</f>
        <v>490</v>
      </c>
    </row>
    <row r="33" ht="33" spans="1:5">
      <c r="A33" s="2">
        <v>30814701320</v>
      </c>
      <c r="B33" s="2" t="s">
        <v>175</v>
      </c>
      <c r="C33" s="2" t="s">
        <v>176</v>
      </c>
      <c r="D33" s="2" t="s">
        <v>177</v>
      </c>
      <c r="E33" s="2">
        <f>318+6+20</f>
        <v>344</v>
      </c>
    </row>
    <row r="34" ht="33" spans="1:5">
      <c r="A34" s="2">
        <v>30314000610</v>
      </c>
      <c r="B34" s="2" t="s">
        <v>157</v>
      </c>
      <c r="C34" s="2" t="s">
        <v>178</v>
      </c>
      <c r="D34" s="2" t="s">
        <v>49</v>
      </c>
      <c r="E34" s="2">
        <v>17</v>
      </c>
    </row>
    <row r="35" ht="33" spans="1:5">
      <c r="A35" s="2">
        <v>30814301710</v>
      </c>
      <c r="B35" s="2" t="s">
        <v>179</v>
      </c>
      <c r="C35" s="2" t="s">
        <v>180</v>
      </c>
      <c r="D35" s="2" t="s">
        <v>23</v>
      </c>
      <c r="E35" s="2">
        <v>23</v>
      </c>
    </row>
    <row r="36" ht="66" spans="1:5">
      <c r="A36" s="2">
        <v>30814100210</v>
      </c>
      <c r="B36" s="2" t="s">
        <v>181</v>
      </c>
      <c r="C36" s="2" t="s">
        <v>182</v>
      </c>
      <c r="D36" s="2" t="s">
        <v>80</v>
      </c>
      <c r="E36" s="2">
        <v>20</v>
      </c>
    </row>
    <row r="37" ht="82.5" spans="1:5">
      <c r="A37" s="2">
        <v>30814303110</v>
      </c>
      <c r="B37" s="2" t="s">
        <v>183</v>
      </c>
      <c r="C37" s="2" t="s">
        <v>184</v>
      </c>
      <c r="D37" s="2" t="s">
        <v>185</v>
      </c>
      <c r="E37" s="2">
        <v>2</v>
      </c>
    </row>
    <row r="38" ht="16.5" spans="1:5">
      <c r="A38" s="2">
        <v>30814308910</v>
      </c>
      <c r="B38" s="2" t="s">
        <v>167</v>
      </c>
      <c r="C38" s="2" t="s">
        <v>186</v>
      </c>
      <c r="D38" s="2" t="s">
        <v>23</v>
      </c>
      <c r="E38" s="2">
        <f>30</f>
        <v>30</v>
      </c>
    </row>
    <row r="39" ht="33" spans="1:5">
      <c r="A39" s="2">
        <v>30314000310</v>
      </c>
      <c r="B39" s="2" t="s">
        <v>187</v>
      </c>
      <c r="C39" s="2" t="s">
        <v>188</v>
      </c>
      <c r="D39" s="2" t="s">
        <v>49</v>
      </c>
      <c r="E39" s="2">
        <v>5</v>
      </c>
    </row>
    <row r="40" ht="66" spans="1:5">
      <c r="A40" s="2">
        <v>30814000510</v>
      </c>
      <c r="B40" s="2" t="s">
        <v>189</v>
      </c>
      <c r="C40" s="2" t="s">
        <v>190</v>
      </c>
      <c r="D40" s="2" t="s">
        <v>145</v>
      </c>
      <c r="E40" s="2">
        <v>30</v>
      </c>
    </row>
    <row r="41" ht="66" spans="1:5">
      <c r="A41" s="2">
        <v>30314000110</v>
      </c>
      <c r="B41" s="2" t="s">
        <v>191</v>
      </c>
      <c r="C41" s="2" t="s">
        <v>192</v>
      </c>
      <c r="D41" s="2" t="s">
        <v>49</v>
      </c>
      <c r="E41" s="2">
        <v>7</v>
      </c>
    </row>
    <row r="42" ht="16.5" spans="1:5">
      <c r="A42" s="2">
        <v>30814002700</v>
      </c>
      <c r="B42" s="2" t="s">
        <v>193</v>
      </c>
      <c r="C42" s="2"/>
      <c r="D42" s="2" t="s">
        <v>194</v>
      </c>
      <c r="E42" s="2">
        <v>48</v>
      </c>
    </row>
    <row r="43" ht="33" spans="1:5">
      <c r="A43" s="2">
        <v>30814300910</v>
      </c>
      <c r="B43" s="2" t="s">
        <v>195</v>
      </c>
      <c r="C43" s="2" t="s">
        <v>196</v>
      </c>
      <c r="D43" s="2" t="s">
        <v>80</v>
      </c>
      <c r="E43" s="2">
        <v>170</v>
      </c>
    </row>
    <row r="44" ht="16.5" spans="1:5">
      <c r="A44" s="2">
        <v>30814303330</v>
      </c>
      <c r="B44" s="2" t="s">
        <v>197</v>
      </c>
      <c r="C44" s="2" t="s">
        <v>198</v>
      </c>
      <c r="D44" s="2" t="s">
        <v>199</v>
      </c>
      <c r="E44" s="2">
        <f>19+2</f>
        <v>21</v>
      </c>
    </row>
    <row r="45" ht="66" spans="1:5">
      <c r="A45" s="2">
        <v>30814002940</v>
      </c>
      <c r="B45" s="2" t="s">
        <v>173</v>
      </c>
      <c r="C45" s="2" t="s">
        <v>200</v>
      </c>
      <c r="D45" s="2" t="s">
        <v>23</v>
      </c>
      <c r="E45" s="2">
        <f>80</f>
        <v>80</v>
      </c>
    </row>
    <row r="46" ht="66" spans="1:5">
      <c r="A46" s="2">
        <v>30814600120</v>
      </c>
      <c r="B46" s="2" t="s">
        <v>201</v>
      </c>
      <c r="C46" s="2" t="s">
        <v>202</v>
      </c>
      <c r="D46" s="2" t="s">
        <v>145</v>
      </c>
      <c r="E46" s="2">
        <f>100+555</f>
        <v>655</v>
      </c>
    </row>
    <row r="47" ht="16.5" spans="1:5">
      <c r="A47" s="2">
        <v>30814600310</v>
      </c>
      <c r="B47" s="2" t="s">
        <v>203</v>
      </c>
      <c r="C47" s="2" t="s">
        <v>204</v>
      </c>
      <c r="D47" s="2" t="s">
        <v>145</v>
      </c>
      <c r="E47" s="2">
        <v>11</v>
      </c>
    </row>
    <row r="48" ht="33" spans="1:5">
      <c r="A48" s="2">
        <v>30814001910</v>
      </c>
      <c r="B48" s="2" t="s">
        <v>205</v>
      </c>
      <c r="C48" s="2" t="s">
        <v>206</v>
      </c>
      <c r="D48" s="2" t="s">
        <v>207</v>
      </c>
      <c r="E48" s="2">
        <f>2+6+6</f>
        <v>14</v>
      </c>
    </row>
    <row r="49" ht="16.5" spans="1:5">
      <c r="A49" s="2">
        <v>30814601110</v>
      </c>
      <c r="B49" s="2" t="s">
        <v>208</v>
      </c>
      <c r="C49" s="2" t="s">
        <v>209</v>
      </c>
      <c r="D49" s="2" t="s">
        <v>54</v>
      </c>
      <c r="E49" s="2">
        <v>46</v>
      </c>
    </row>
    <row r="50" ht="82.5" spans="1:5">
      <c r="A50" s="2">
        <v>30814303130</v>
      </c>
      <c r="B50" s="2" t="s">
        <v>183</v>
      </c>
      <c r="C50" s="2" t="s">
        <v>210</v>
      </c>
      <c r="D50" s="2" t="s">
        <v>80</v>
      </c>
      <c r="E50" s="2">
        <v>5</v>
      </c>
    </row>
    <row r="51" ht="49.5" spans="1:5">
      <c r="A51" s="2">
        <v>30814303410</v>
      </c>
      <c r="B51" s="2" t="s">
        <v>211</v>
      </c>
      <c r="C51" s="2" t="s">
        <v>212</v>
      </c>
      <c r="D51" s="2" t="s">
        <v>23</v>
      </c>
      <c r="E51" s="2">
        <f>100+1990+320+120</f>
        <v>2530</v>
      </c>
    </row>
    <row r="52" ht="33" spans="1:5">
      <c r="A52" s="2">
        <v>30814101910</v>
      </c>
      <c r="B52" s="2" t="s">
        <v>213</v>
      </c>
      <c r="C52" s="2" t="s">
        <v>214</v>
      </c>
      <c r="D52" s="2" t="s">
        <v>23</v>
      </c>
      <c r="E52" s="2">
        <v>18</v>
      </c>
    </row>
    <row r="53" ht="33" spans="1:5">
      <c r="A53" s="2">
        <v>30814302920</v>
      </c>
      <c r="B53" s="2" t="s">
        <v>215</v>
      </c>
      <c r="C53" s="2" t="s">
        <v>216</v>
      </c>
      <c r="D53" s="2" t="s">
        <v>23</v>
      </c>
      <c r="E53" s="2">
        <v>10</v>
      </c>
    </row>
    <row r="54" ht="49.5" spans="1:5">
      <c r="A54" s="2">
        <v>30814003110</v>
      </c>
      <c r="B54" s="2" t="s">
        <v>217</v>
      </c>
      <c r="C54" s="2" t="s">
        <v>218</v>
      </c>
      <c r="D54" s="2" t="s">
        <v>23</v>
      </c>
      <c r="E54" s="2">
        <v>4</v>
      </c>
    </row>
    <row r="55" ht="33" spans="1:5">
      <c r="A55" s="2">
        <v>30814303300</v>
      </c>
      <c r="B55" s="2" t="s">
        <v>197</v>
      </c>
      <c r="C55" s="2" t="s">
        <v>219</v>
      </c>
      <c r="D55" s="2" t="s">
        <v>80</v>
      </c>
      <c r="E55" s="2">
        <v>2</v>
      </c>
    </row>
    <row r="56" ht="16.5" spans="1:5">
      <c r="A56" s="2">
        <v>30814003800</v>
      </c>
      <c r="B56" s="2" t="s">
        <v>220</v>
      </c>
      <c r="C56" s="2" t="s">
        <v>15</v>
      </c>
      <c r="D56" s="2" t="s">
        <v>7</v>
      </c>
      <c r="E56" s="2">
        <v>1</v>
      </c>
    </row>
    <row r="57" ht="33" spans="1:5">
      <c r="A57" s="2">
        <v>30814303620</v>
      </c>
      <c r="B57" s="2" t="s">
        <v>221</v>
      </c>
      <c r="C57" s="2" t="s">
        <v>222</v>
      </c>
      <c r="D57" s="2" t="s">
        <v>80</v>
      </c>
      <c r="E57" s="2">
        <v>50</v>
      </c>
    </row>
    <row r="58" ht="33" spans="1:5">
      <c r="A58" s="2">
        <v>30814701310</v>
      </c>
      <c r="B58" s="2" t="s">
        <v>175</v>
      </c>
      <c r="C58" s="2" t="s">
        <v>223</v>
      </c>
      <c r="D58" s="2" t="s">
        <v>177</v>
      </c>
      <c r="E58" s="2">
        <f>117+10+6</f>
        <v>133</v>
      </c>
    </row>
    <row r="59" ht="33" spans="1:5">
      <c r="A59" s="2">
        <v>30814102710</v>
      </c>
      <c r="B59" s="2" t="s">
        <v>224</v>
      </c>
      <c r="C59" s="2" t="s">
        <v>225</v>
      </c>
      <c r="D59" s="2" t="s">
        <v>80</v>
      </c>
      <c r="E59" s="2">
        <f>39+4</f>
        <v>43</v>
      </c>
    </row>
    <row r="60" ht="33" spans="1:5">
      <c r="A60" s="2">
        <v>30814003010</v>
      </c>
      <c r="B60" s="2" t="s">
        <v>226</v>
      </c>
      <c r="C60" s="2" t="s">
        <v>227</v>
      </c>
      <c r="D60" s="2" t="s">
        <v>10</v>
      </c>
      <c r="E60" s="2">
        <v>8</v>
      </c>
    </row>
    <row r="61" ht="33" spans="1:5">
      <c r="A61" s="2">
        <v>30814302010</v>
      </c>
      <c r="B61" s="2" t="s">
        <v>228</v>
      </c>
      <c r="C61" s="2" t="s">
        <v>229</v>
      </c>
      <c r="D61" s="2" t="s">
        <v>80</v>
      </c>
      <c r="E61" s="2">
        <v>1</v>
      </c>
    </row>
    <row r="62" ht="33" spans="1:5">
      <c r="A62" s="2" t="s">
        <v>15</v>
      </c>
      <c r="B62" s="2" t="s">
        <v>135</v>
      </c>
      <c r="C62" s="2" t="s">
        <v>230</v>
      </c>
      <c r="D62" s="2" t="s">
        <v>18</v>
      </c>
      <c r="E62" s="2">
        <v>2</v>
      </c>
    </row>
    <row r="63" ht="33" spans="1:5">
      <c r="A63" s="2">
        <v>30814601010</v>
      </c>
      <c r="B63" s="2" t="s">
        <v>231</v>
      </c>
      <c r="C63" s="2" t="s">
        <v>232</v>
      </c>
      <c r="D63" s="2" t="s">
        <v>23</v>
      </c>
      <c r="E63" s="2">
        <v>40</v>
      </c>
    </row>
    <row r="64" ht="33" spans="1:5">
      <c r="A64" s="2">
        <v>30814101610</v>
      </c>
      <c r="B64" s="2" t="s">
        <v>233</v>
      </c>
      <c r="C64" s="2" t="s">
        <v>234</v>
      </c>
      <c r="D64" s="2" t="s">
        <v>23</v>
      </c>
      <c r="E64" s="2">
        <v>4</v>
      </c>
    </row>
    <row r="65" ht="82.5" spans="1:5">
      <c r="A65" s="2">
        <v>30814001010</v>
      </c>
      <c r="B65" s="2" t="s">
        <v>235</v>
      </c>
      <c r="C65" s="2" t="s">
        <v>236</v>
      </c>
      <c r="D65" s="2" t="s">
        <v>80</v>
      </c>
      <c r="E65" s="2">
        <v>10</v>
      </c>
    </row>
    <row r="66" ht="66" spans="1:5">
      <c r="A66" s="2">
        <v>30814002930</v>
      </c>
      <c r="B66" s="2" t="s">
        <v>173</v>
      </c>
      <c r="C66" s="2" t="s">
        <v>237</v>
      </c>
      <c r="D66" s="2" t="s">
        <v>23</v>
      </c>
      <c r="E66" s="2">
        <v>130</v>
      </c>
    </row>
    <row r="67" ht="66" spans="1:5">
      <c r="A67" s="2">
        <v>30814102110</v>
      </c>
      <c r="B67" s="2" t="s">
        <v>238</v>
      </c>
      <c r="C67" s="2" t="s">
        <v>239</v>
      </c>
      <c r="D67" s="2" t="s">
        <v>23</v>
      </c>
      <c r="E67" s="2">
        <v>2</v>
      </c>
    </row>
    <row r="68" ht="33" spans="1:5">
      <c r="A68" s="2">
        <v>30814302110</v>
      </c>
      <c r="B68" s="2" t="s">
        <v>240</v>
      </c>
      <c r="C68" s="2" t="s">
        <v>241</v>
      </c>
      <c r="D68" s="2" t="s">
        <v>23</v>
      </c>
      <c r="E68" s="2">
        <f>9+3</f>
        <v>12</v>
      </c>
    </row>
    <row r="69" ht="16.5" spans="1:5">
      <c r="A69" s="2">
        <v>30814200120</v>
      </c>
      <c r="B69" s="2" t="s">
        <v>242</v>
      </c>
      <c r="C69" s="2" t="s">
        <v>243</v>
      </c>
      <c r="D69" s="2" t="s">
        <v>7</v>
      </c>
      <c r="E69" s="2">
        <v>13</v>
      </c>
    </row>
    <row r="70" ht="66" spans="1:5">
      <c r="A70" s="2">
        <v>30814600130</v>
      </c>
      <c r="B70" s="2" t="s">
        <v>201</v>
      </c>
      <c r="C70" s="2" t="s">
        <v>244</v>
      </c>
      <c r="D70" s="2" t="s">
        <v>145</v>
      </c>
      <c r="E70" s="2">
        <v>20</v>
      </c>
    </row>
    <row r="71" ht="33" spans="1:5">
      <c r="A71" s="2">
        <v>30814000110</v>
      </c>
      <c r="B71" s="2" t="s">
        <v>245</v>
      </c>
      <c r="C71" s="2" t="s">
        <v>246</v>
      </c>
      <c r="D71" s="2" t="s">
        <v>145</v>
      </c>
      <c r="E71" s="2">
        <f>8+94+20</f>
        <v>122</v>
      </c>
    </row>
    <row r="72" ht="33" spans="1:5">
      <c r="A72" s="2">
        <v>30814302110</v>
      </c>
      <c r="B72" s="2" t="s">
        <v>240</v>
      </c>
      <c r="C72" s="2" t="s">
        <v>247</v>
      </c>
      <c r="D72" s="2" t="s">
        <v>23</v>
      </c>
      <c r="E72" s="2">
        <v>4</v>
      </c>
    </row>
    <row r="73" ht="33" spans="1:5">
      <c r="A73" s="2">
        <v>30201000904</v>
      </c>
      <c r="B73" s="2" t="s">
        <v>248</v>
      </c>
      <c r="C73" s="2" t="s">
        <v>249</v>
      </c>
      <c r="D73" s="2" t="s">
        <v>250</v>
      </c>
      <c r="E73" s="2">
        <f>1+11+3</f>
        <v>15</v>
      </c>
    </row>
    <row r="74" ht="16.5" spans="1:5">
      <c r="A74" s="2">
        <v>30814304410</v>
      </c>
      <c r="B74" s="2" t="s">
        <v>251</v>
      </c>
      <c r="C74" s="2" t="s">
        <v>252</v>
      </c>
      <c r="D74" s="2" t="s">
        <v>199</v>
      </c>
      <c r="E74" s="2">
        <f>6+5+4</f>
        <v>15</v>
      </c>
    </row>
    <row r="75" ht="16.5" spans="1:5">
      <c r="A75" s="2">
        <v>30814303320</v>
      </c>
      <c r="B75" s="2" t="s">
        <v>197</v>
      </c>
      <c r="C75" s="2" t="s">
        <v>253</v>
      </c>
      <c r="D75" s="2" t="s">
        <v>199</v>
      </c>
      <c r="E75" s="2">
        <f>5+2</f>
        <v>7</v>
      </c>
    </row>
    <row r="76" ht="66" spans="1:5">
      <c r="A76" s="2">
        <v>30814600150</v>
      </c>
      <c r="B76" s="2" t="s">
        <v>201</v>
      </c>
      <c r="C76" s="2" t="s">
        <v>254</v>
      </c>
      <c r="D76" s="2" t="s">
        <v>145</v>
      </c>
      <c r="E76" s="2">
        <v>15</v>
      </c>
    </row>
    <row r="77" ht="33" spans="1:5">
      <c r="A77" s="2">
        <v>30814302930</v>
      </c>
      <c r="B77" s="2" t="s">
        <v>215</v>
      </c>
      <c r="C77" s="2" t="s">
        <v>255</v>
      </c>
      <c r="D77" s="2" t="s">
        <v>23</v>
      </c>
      <c r="E77" s="2">
        <v>30</v>
      </c>
    </row>
    <row r="78" ht="33" spans="1:5">
      <c r="A78" s="2">
        <v>30814102510</v>
      </c>
      <c r="B78" s="2" t="s">
        <v>256</v>
      </c>
      <c r="C78" s="2" t="s">
        <v>257</v>
      </c>
      <c r="D78" s="2" t="s">
        <v>258</v>
      </c>
      <c r="E78" s="2">
        <v>3</v>
      </c>
    </row>
    <row r="79" ht="66" spans="1:5">
      <c r="A79" s="2">
        <v>30814600140</v>
      </c>
      <c r="B79" s="2" t="s">
        <v>201</v>
      </c>
      <c r="C79" s="2" t="s">
        <v>259</v>
      </c>
      <c r="D79" s="2" t="s">
        <v>145</v>
      </c>
      <c r="E79" s="2">
        <v>28</v>
      </c>
    </row>
    <row r="80" ht="66" spans="1:5">
      <c r="A80" s="2">
        <v>30814600230</v>
      </c>
      <c r="B80" s="2" t="s">
        <v>260</v>
      </c>
      <c r="C80" s="2" t="s">
        <v>261</v>
      </c>
      <c r="D80" s="2" t="s">
        <v>145</v>
      </c>
      <c r="E80" s="2">
        <v>24</v>
      </c>
    </row>
    <row r="81" ht="66" spans="1:5">
      <c r="A81" s="2">
        <v>30814600210</v>
      </c>
      <c r="B81" s="2" t="s">
        <v>260</v>
      </c>
      <c r="C81" s="2" t="s">
        <v>262</v>
      </c>
      <c r="D81" s="2" t="s">
        <v>145</v>
      </c>
      <c r="E81" s="2">
        <v>30</v>
      </c>
    </row>
    <row r="82" ht="33" spans="1:5">
      <c r="A82" s="2">
        <v>30814300910</v>
      </c>
      <c r="B82" s="2" t="s">
        <v>195</v>
      </c>
      <c r="C82" s="2" t="s">
        <v>263</v>
      </c>
      <c r="D82" s="2" t="s">
        <v>80</v>
      </c>
      <c r="E82" s="2">
        <v>10</v>
      </c>
    </row>
    <row r="83" ht="33" spans="1:5">
      <c r="A83" s="2">
        <v>30814600210</v>
      </c>
      <c r="B83" s="2" t="s">
        <v>260</v>
      </c>
      <c r="C83" s="2" t="s">
        <v>264</v>
      </c>
      <c r="D83" s="2" t="s">
        <v>145</v>
      </c>
      <c r="E83" s="2">
        <v>50</v>
      </c>
    </row>
    <row r="84" ht="33" spans="1:5">
      <c r="A84" s="2">
        <v>30201000903</v>
      </c>
      <c r="B84" s="2" t="s">
        <v>248</v>
      </c>
      <c r="C84" s="2" t="s">
        <v>265</v>
      </c>
      <c r="D84" s="2" t="s">
        <v>250</v>
      </c>
      <c r="E84" s="2">
        <f>1+12+5</f>
        <v>18</v>
      </c>
    </row>
    <row r="85" ht="16.5" spans="1:5">
      <c r="A85" s="2">
        <v>30814200110</v>
      </c>
      <c r="B85" s="2" t="s">
        <v>242</v>
      </c>
      <c r="C85" s="2" t="s">
        <v>243</v>
      </c>
      <c r="D85" s="2" t="s">
        <v>7</v>
      </c>
      <c r="E85" s="2">
        <v>1</v>
      </c>
    </row>
    <row r="86" ht="33" spans="1:5">
      <c r="A86" s="2">
        <v>30814100610</v>
      </c>
      <c r="B86" s="2" t="s">
        <v>266</v>
      </c>
      <c r="C86" s="2" t="s">
        <v>267</v>
      </c>
      <c r="D86" s="2" t="s">
        <v>207</v>
      </c>
      <c r="E86" s="2">
        <v>5</v>
      </c>
    </row>
    <row r="87" ht="16.5" spans="1:5">
      <c r="A87" s="2">
        <v>30814001600</v>
      </c>
      <c r="B87" s="2" t="s">
        <v>268</v>
      </c>
      <c r="C87" s="2" t="s">
        <v>15</v>
      </c>
      <c r="D87" s="2" t="s">
        <v>23</v>
      </c>
      <c r="E87" s="2">
        <v>1</v>
      </c>
    </row>
    <row r="88" ht="16.5" spans="1:5">
      <c r="A88" s="2">
        <v>30814202010</v>
      </c>
      <c r="B88" s="2" t="s">
        <v>269</v>
      </c>
      <c r="C88" s="2" t="s">
        <v>270</v>
      </c>
      <c r="D88" s="2" t="s">
        <v>23</v>
      </c>
      <c r="E88" s="2">
        <v>30</v>
      </c>
    </row>
    <row r="89" ht="49.5" spans="1:5">
      <c r="A89" s="2">
        <v>30814003210</v>
      </c>
      <c r="B89" s="2" t="s">
        <v>271</v>
      </c>
      <c r="C89" s="2" t="s">
        <v>272</v>
      </c>
      <c r="D89" s="2" t="s">
        <v>23</v>
      </c>
      <c r="E89" s="2">
        <v>8</v>
      </c>
    </row>
    <row r="90" ht="16.5" spans="1:5">
      <c r="A90" s="2">
        <v>30814303710</v>
      </c>
      <c r="B90" s="2" t="s">
        <v>273</v>
      </c>
      <c r="C90" s="2" t="s">
        <v>274</v>
      </c>
      <c r="D90" s="2" t="s">
        <v>199</v>
      </c>
      <c r="E90" s="2">
        <v>62</v>
      </c>
    </row>
    <row r="91" ht="33" spans="1:5">
      <c r="A91" s="2">
        <v>30201000902</v>
      </c>
      <c r="B91" s="2" t="s">
        <v>248</v>
      </c>
      <c r="C91" s="2" t="s">
        <v>275</v>
      </c>
      <c r="D91" s="2" t="s">
        <v>250</v>
      </c>
      <c r="E91" s="2">
        <f>12+3</f>
        <v>15</v>
      </c>
    </row>
    <row r="92" ht="66" spans="1:5">
      <c r="A92" s="2">
        <v>30814600110</v>
      </c>
      <c r="B92" s="2" t="s">
        <v>201</v>
      </c>
      <c r="C92" s="2" t="s">
        <v>276</v>
      </c>
      <c r="D92" s="2" t="s">
        <v>145</v>
      </c>
      <c r="E92" s="2">
        <f>355+50</f>
        <v>405</v>
      </c>
    </row>
    <row r="93" ht="33" spans="1:5">
      <c r="A93" s="2">
        <v>30814100620</v>
      </c>
      <c r="B93" s="2" t="s">
        <v>266</v>
      </c>
      <c r="C93" s="2" t="s">
        <v>277</v>
      </c>
      <c r="D93" s="2" t="s">
        <v>207</v>
      </c>
      <c r="E93" s="2">
        <v>3</v>
      </c>
    </row>
    <row r="94" ht="16.5" spans="1:5">
      <c r="A94" s="2">
        <v>30814200130</v>
      </c>
      <c r="B94" s="2" t="s">
        <v>242</v>
      </c>
      <c r="C94" s="2" t="s">
        <v>278</v>
      </c>
      <c r="D94" s="2" t="s">
        <v>7</v>
      </c>
      <c r="E94" s="2">
        <v>2</v>
      </c>
    </row>
    <row r="95" ht="16.5" spans="1:5">
      <c r="A95" s="2">
        <v>30814001600</v>
      </c>
      <c r="B95" s="2" t="s">
        <v>268</v>
      </c>
      <c r="C95" s="5"/>
      <c r="D95" s="2" t="s">
        <v>199</v>
      </c>
      <c r="E95" s="2">
        <v>4</v>
      </c>
    </row>
    <row r="96" ht="33" spans="1:5">
      <c r="A96" s="2">
        <v>30814300910</v>
      </c>
      <c r="B96" s="2" t="s">
        <v>195</v>
      </c>
      <c r="C96" s="2" t="s">
        <v>196</v>
      </c>
      <c r="D96" s="2" t="s">
        <v>80</v>
      </c>
      <c r="E96" s="2">
        <v>20</v>
      </c>
    </row>
    <row r="97" ht="33" spans="1:5">
      <c r="A97" s="2">
        <v>30814100930</v>
      </c>
      <c r="B97" s="2" t="s">
        <v>279</v>
      </c>
      <c r="C97" s="2" t="s">
        <v>280</v>
      </c>
      <c r="D97" s="2" t="s">
        <v>23</v>
      </c>
      <c r="E97" s="2">
        <v>7</v>
      </c>
    </row>
    <row r="98" ht="49.5" spans="1:5">
      <c r="A98" s="2">
        <v>30814003230</v>
      </c>
      <c r="B98" s="2" t="s">
        <v>271</v>
      </c>
      <c r="C98" s="2" t="s">
        <v>281</v>
      </c>
      <c r="D98" s="2" t="s">
        <v>23</v>
      </c>
      <c r="E98" s="2">
        <f>5+4</f>
        <v>9</v>
      </c>
    </row>
    <row r="99" ht="49.5" spans="1:5">
      <c r="A99" s="2">
        <v>30814003220</v>
      </c>
      <c r="B99" s="2" t="s">
        <v>271</v>
      </c>
      <c r="C99" s="2" t="s">
        <v>282</v>
      </c>
      <c r="D99" s="2" t="s">
        <v>23</v>
      </c>
      <c r="E99" s="2">
        <v>5</v>
      </c>
    </row>
    <row r="100" ht="16.5" spans="1:5">
      <c r="A100" s="2">
        <v>30199001400</v>
      </c>
      <c r="B100" s="2" t="s">
        <v>283</v>
      </c>
      <c r="C100" s="2" t="s">
        <v>284</v>
      </c>
      <c r="D100" s="2" t="s">
        <v>23</v>
      </c>
      <c r="E100" s="2">
        <v>14</v>
      </c>
    </row>
    <row r="101" ht="16.5" spans="1:5">
      <c r="A101" s="2">
        <v>30814200130</v>
      </c>
      <c r="B101" s="2" t="s">
        <v>242</v>
      </c>
      <c r="C101" s="2" t="s">
        <v>278</v>
      </c>
      <c r="D101" s="2" t="s">
        <v>7</v>
      </c>
      <c r="E101" s="2">
        <v>1</v>
      </c>
    </row>
    <row r="102" ht="16.5" spans="1:5">
      <c r="A102" s="2">
        <v>30814200120</v>
      </c>
      <c r="B102" s="2" t="s">
        <v>242</v>
      </c>
      <c r="C102" s="2" t="s">
        <v>243</v>
      </c>
      <c r="D102" s="2" t="s">
        <v>7</v>
      </c>
      <c r="E102" s="2">
        <v>2</v>
      </c>
    </row>
    <row r="103" ht="33" spans="1:5">
      <c r="A103" s="2">
        <v>30814101320</v>
      </c>
      <c r="B103" s="2" t="s">
        <v>285</v>
      </c>
      <c r="C103" s="2" t="s">
        <v>286</v>
      </c>
      <c r="D103" s="2" t="s">
        <v>23</v>
      </c>
      <c r="E103" s="2">
        <v>5</v>
      </c>
    </row>
  </sheetData>
  <autoFilter xmlns:etc="http://www.wps.cn/officeDocument/2017/etCustomData" ref="A1:F103" etc:filterBottomFollowUsedRange="0">
    <extLst/>
  </autoFilter>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zoomScale="115" zoomScaleNormal="115" workbookViewId="0">
      <pane ySplit="1" topLeftCell="A2" activePane="bottomLeft" state="frozen"/>
      <selection/>
      <selection pane="bottomLeft" activeCell="F8" sqref="F8"/>
    </sheetView>
  </sheetViews>
  <sheetFormatPr defaultColWidth="9" defaultRowHeight="13.5" outlineLevelCol="4"/>
  <cols>
    <col min="1" max="1" width="18.375" style="4" customWidth="1"/>
    <col min="2" max="2" width="13.0666666666667" style="4" customWidth="1"/>
    <col min="3" max="3" width="44.4166666666667" style="4" customWidth="1"/>
    <col min="4" max="16384" width="9" style="4"/>
  </cols>
  <sheetData>
    <row r="1" ht="24.95" customHeight="1" spans="1:5">
      <c r="A1" s="2" t="s">
        <v>0</v>
      </c>
      <c r="B1" s="2" t="s">
        <v>1</v>
      </c>
      <c r="C1" s="2" t="s">
        <v>2</v>
      </c>
      <c r="D1" s="2" t="s">
        <v>3</v>
      </c>
      <c r="E1" s="2" t="s">
        <v>4</v>
      </c>
    </row>
    <row r="2" ht="16.5" spans="1:5">
      <c r="A2" s="2">
        <v>30814000310</v>
      </c>
      <c r="B2" s="2" t="s">
        <v>113</v>
      </c>
      <c r="C2" s="2" t="s">
        <v>114</v>
      </c>
      <c r="D2" s="2" t="s">
        <v>23</v>
      </c>
      <c r="E2" s="2">
        <v>9</v>
      </c>
    </row>
    <row r="3" ht="66" spans="1:5">
      <c r="A3" s="2">
        <v>30814200710</v>
      </c>
      <c r="B3" s="2" t="s">
        <v>115</v>
      </c>
      <c r="C3" s="2" t="s">
        <v>116</v>
      </c>
      <c r="D3" s="2" t="s">
        <v>7</v>
      </c>
      <c r="E3" s="2">
        <f>470+30+284-314</f>
        <v>470</v>
      </c>
    </row>
    <row r="4" ht="33" spans="1:5">
      <c r="A4" s="2">
        <v>30814304210</v>
      </c>
      <c r="B4" s="2" t="s">
        <v>117</v>
      </c>
      <c r="C4" s="2" t="s">
        <v>118</v>
      </c>
      <c r="D4" s="2" t="s">
        <v>80</v>
      </c>
      <c r="E4" s="2">
        <f>26+863-49</f>
        <v>840</v>
      </c>
    </row>
    <row r="5" ht="16.5" spans="1:5">
      <c r="A5" s="2">
        <v>60603060000</v>
      </c>
      <c r="B5" s="2" t="s">
        <v>122</v>
      </c>
      <c r="C5" s="2" t="s">
        <v>15</v>
      </c>
      <c r="D5" s="2" t="s">
        <v>23</v>
      </c>
      <c r="E5" s="2">
        <f>4+16+34-28</f>
        <v>26</v>
      </c>
    </row>
    <row r="6" ht="16.5" spans="1:5">
      <c r="A6" s="2">
        <v>30203000202</v>
      </c>
      <c r="B6" s="2" t="s">
        <v>125</v>
      </c>
      <c r="C6" s="2" t="s">
        <v>126</v>
      </c>
      <c r="D6" s="2" t="s">
        <v>7</v>
      </c>
      <c r="E6" s="2">
        <f>86+19+3+80-116</f>
        <v>72</v>
      </c>
    </row>
    <row r="7" ht="49.5" spans="1:5">
      <c r="A7" s="2">
        <v>30814304110</v>
      </c>
      <c r="B7" s="2" t="s">
        <v>129</v>
      </c>
      <c r="C7" s="2" t="s">
        <v>130</v>
      </c>
      <c r="D7" s="2" t="s">
        <v>23</v>
      </c>
      <c r="E7" s="2">
        <f>1200+4245+2240-3560</f>
        <v>4125</v>
      </c>
    </row>
    <row r="8" ht="198" spans="1:5">
      <c r="A8" s="2" t="s">
        <v>287</v>
      </c>
      <c r="B8" s="2" t="s">
        <v>288</v>
      </c>
      <c r="C8" s="2" t="s">
        <v>289</v>
      </c>
      <c r="D8" s="2" t="s">
        <v>54</v>
      </c>
      <c r="E8" s="2">
        <v>7</v>
      </c>
    </row>
    <row r="9" ht="16.5" spans="1:5">
      <c r="A9" s="2">
        <v>30814300310</v>
      </c>
      <c r="B9" s="2" t="s">
        <v>290</v>
      </c>
      <c r="C9" s="2" t="s">
        <v>291</v>
      </c>
      <c r="D9" s="2" t="s">
        <v>185</v>
      </c>
      <c r="E9" s="2">
        <v>4</v>
      </c>
    </row>
    <row r="10" ht="82.5" spans="1:5">
      <c r="A10" s="2">
        <v>30814303500</v>
      </c>
      <c r="B10" s="2" t="s">
        <v>131</v>
      </c>
      <c r="C10" s="2" t="s">
        <v>132</v>
      </c>
      <c r="D10" s="2" t="s">
        <v>80</v>
      </c>
      <c r="E10" s="2">
        <f>424+101+241+26-388</f>
        <v>404</v>
      </c>
    </row>
    <row r="11" ht="49.5" spans="1:5">
      <c r="A11" s="2">
        <v>30814100110</v>
      </c>
      <c r="B11" s="2" t="s">
        <v>133</v>
      </c>
      <c r="C11" s="2" t="s">
        <v>134</v>
      </c>
      <c r="D11" s="2" t="s">
        <v>80</v>
      </c>
      <c r="E11" s="2">
        <v>54</v>
      </c>
    </row>
    <row r="12" ht="16.5" spans="1:5">
      <c r="A12" s="2">
        <v>30814300110</v>
      </c>
      <c r="B12" s="2" t="s">
        <v>137</v>
      </c>
      <c r="C12" s="2" t="s">
        <v>138</v>
      </c>
      <c r="D12" s="2" t="s">
        <v>23</v>
      </c>
      <c r="E12" s="2">
        <f>776-46</f>
        <v>730</v>
      </c>
    </row>
    <row r="13" ht="33" spans="1:5">
      <c r="A13" s="2">
        <v>30814001710</v>
      </c>
      <c r="B13" s="2" t="s">
        <v>139</v>
      </c>
      <c r="C13" s="2" t="s">
        <v>140</v>
      </c>
      <c r="D13" s="2" t="s">
        <v>80</v>
      </c>
      <c r="E13" s="2">
        <f>29+22+14-36</f>
        <v>29</v>
      </c>
    </row>
    <row r="14" ht="66" spans="1:5">
      <c r="A14" s="2">
        <v>30814200810</v>
      </c>
      <c r="B14" s="2" t="s">
        <v>141</v>
      </c>
      <c r="C14" s="2" t="s">
        <v>142</v>
      </c>
      <c r="D14" s="2" t="s">
        <v>7</v>
      </c>
      <c r="E14" s="2">
        <v>19</v>
      </c>
    </row>
    <row r="15" ht="16.5" spans="1:5">
      <c r="A15" s="2">
        <v>30814003610</v>
      </c>
      <c r="B15" s="2" t="s">
        <v>143</v>
      </c>
      <c r="C15" s="2" t="s">
        <v>144</v>
      </c>
      <c r="D15" s="2" t="s">
        <v>145</v>
      </c>
      <c r="E15" s="2">
        <f>10+100+169-189</f>
        <v>90</v>
      </c>
    </row>
    <row r="16" ht="33" spans="1:5">
      <c r="A16" s="2">
        <v>30814304310</v>
      </c>
      <c r="B16" s="2" t="s">
        <v>148</v>
      </c>
      <c r="C16" s="2" t="s">
        <v>149</v>
      </c>
      <c r="D16" s="2" t="s">
        <v>80</v>
      </c>
      <c r="E16" s="2">
        <v>5</v>
      </c>
    </row>
    <row r="17" ht="33" spans="1:5">
      <c r="A17" s="2">
        <v>30814303810</v>
      </c>
      <c r="B17" s="2" t="s">
        <v>135</v>
      </c>
      <c r="C17" s="2" t="s">
        <v>292</v>
      </c>
      <c r="D17" s="2" t="s">
        <v>18</v>
      </c>
      <c r="E17" s="2">
        <v>12</v>
      </c>
    </row>
    <row r="18" ht="33" spans="1:5">
      <c r="A18" s="2">
        <v>30814000210</v>
      </c>
      <c r="B18" s="2" t="s">
        <v>153</v>
      </c>
      <c r="C18" s="2" t="s">
        <v>154</v>
      </c>
      <c r="D18" s="2" t="s">
        <v>80</v>
      </c>
      <c r="E18" s="2">
        <f>7+3+1+8-11</f>
        <v>8</v>
      </c>
    </row>
    <row r="19" ht="33" spans="1:5">
      <c r="A19" s="2" t="s">
        <v>15</v>
      </c>
      <c r="B19" s="2" t="s">
        <v>135</v>
      </c>
      <c r="C19" s="2" t="s">
        <v>293</v>
      </c>
      <c r="D19" s="2" t="s">
        <v>18</v>
      </c>
      <c r="E19" s="2">
        <v>10</v>
      </c>
    </row>
    <row r="20" ht="33" spans="1:5">
      <c r="A20" s="2">
        <v>30814302710</v>
      </c>
      <c r="B20" s="2" t="s">
        <v>155</v>
      </c>
      <c r="C20" s="2" t="s">
        <v>156</v>
      </c>
      <c r="D20" s="2" t="s">
        <v>23</v>
      </c>
      <c r="E20" s="2">
        <f>95+430+20-135</f>
        <v>410</v>
      </c>
    </row>
    <row r="21" ht="16.5" spans="1:5">
      <c r="A21" s="2">
        <v>30814301920</v>
      </c>
      <c r="B21" s="2" t="s">
        <v>151</v>
      </c>
      <c r="C21" s="2" t="s">
        <v>294</v>
      </c>
      <c r="D21" s="2" t="s">
        <v>23</v>
      </c>
      <c r="E21" s="2">
        <v>342</v>
      </c>
    </row>
    <row r="22" ht="33" spans="1:5">
      <c r="A22" s="2">
        <v>30314000610</v>
      </c>
      <c r="B22" s="2" t="s">
        <v>157</v>
      </c>
      <c r="C22" s="2" t="s">
        <v>158</v>
      </c>
      <c r="D22" s="2" t="s">
        <v>49</v>
      </c>
      <c r="E22" s="2">
        <v>7</v>
      </c>
    </row>
    <row r="23" ht="16.5" spans="1:5">
      <c r="A23" s="2">
        <v>30199001700</v>
      </c>
      <c r="B23" s="2" t="s">
        <v>159</v>
      </c>
      <c r="C23" s="2" t="s">
        <v>160</v>
      </c>
      <c r="D23" s="2" t="s">
        <v>49</v>
      </c>
      <c r="E23" s="2">
        <v>22</v>
      </c>
    </row>
    <row r="24" ht="33" spans="1:5">
      <c r="A24" s="2">
        <v>60503060001</v>
      </c>
      <c r="B24" s="2" t="s">
        <v>161</v>
      </c>
      <c r="C24" s="2" t="s">
        <v>162</v>
      </c>
      <c r="D24" s="2" t="s">
        <v>23</v>
      </c>
      <c r="E24" s="2">
        <v>11</v>
      </c>
    </row>
    <row r="25" ht="66" spans="1:5">
      <c r="A25" s="2" t="s">
        <v>287</v>
      </c>
      <c r="B25" s="2" t="s">
        <v>295</v>
      </c>
      <c r="C25" s="2" t="s">
        <v>296</v>
      </c>
      <c r="D25" s="2" t="s">
        <v>80</v>
      </c>
      <c r="E25" s="2">
        <v>36</v>
      </c>
    </row>
    <row r="26" ht="16.5" spans="1:5">
      <c r="A26" s="2">
        <v>30814600900</v>
      </c>
      <c r="B26" s="2" t="s">
        <v>163</v>
      </c>
      <c r="C26" s="2" t="s">
        <v>164</v>
      </c>
      <c r="D26" s="2" t="s">
        <v>23</v>
      </c>
      <c r="E26" s="2">
        <v>376</v>
      </c>
    </row>
    <row r="27" ht="33" spans="1:5">
      <c r="A27" s="2">
        <v>30814002810</v>
      </c>
      <c r="B27" s="2" t="s">
        <v>169</v>
      </c>
      <c r="C27" s="2" t="s">
        <v>170</v>
      </c>
      <c r="D27" s="2" t="s">
        <v>23</v>
      </c>
      <c r="E27" s="2">
        <v>484</v>
      </c>
    </row>
    <row r="28" ht="33" spans="1:5">
      <c r="A28" s="2">
        <v>30314000810</v>
      </c>
      <c r="B28" s="2" t="s">
        <v>171</v>
      </c>
      <c r="C28" s="2" t="s">
        <v>172</v>
      </c>
      <c r="D28" s="2" t="s">
        <v>49</v>
      </c>
      <c r="E28" s="2">
        <v>5</v>
      </c>
    </row>
    <row r="29" ht="33" spans="1:5">
      <c r="A29" s="2">
        <v>30814701320</v>
      </c>
      <c r="B29" s="2" t="s">
        <v>175</v>
      </c>
      <c r="C29" s="2" t="s">
        <v>176</v>
      </c>
      <c r="D29" s="2" t="s">
        <v>177</v>
      </c>
      <c r="E29" s="2">
        <v>73</v>
      </c>
    </row>
    <row r="30" ht="33" spans="1:5">
      <c r="A30" s="2">
        <v>30814302010</v>
      </c>
      <c r="B30" s="2" t="s">
        <v>228</v>
      </c>
      <c r="C30" s="2" t="s">
        <v>297</v>
      </c>
      <c r="D30" s="2" t="s">
        <v>80</v>
      </c>
      <c r="E30" s="2">
        <v>3</v>
      </c>
    </row>
    <row r="31" ht="33" spans="1:5">
      <c r="A31" s="2">
        <v>30814301710</v>
      </c>
      <c r="B31" s="2" t="s">
        <v>179</v>
      </c>
      <c r="C31" s="2" t="s">
        <v>180</v>
      </c>
      <c r="D31" s="2" t="s">
        <v>23</v>
      </c>
      <c r="E31" s="2">
        <v>250</v>
      </c>
    </row>
    <row r="32" ht="49.5" spans="1:5">
      <c r="A32" s="2">
        <v>30814200410</v>
      </c>
      <c r="B32" s="2" t="s">
        <v>298</v>
      </c>
      <c r="C32" s="2" t="s">
        <v>299</v>
      </c>
      <c r="D32" s="2" t="s">
        <v>80</v>
      </c>
      <c r="E32" s="2">
        <v>6</v>
      </c>
    </row>
    <row r="33" ht="16.5" spans="1:5">
      <c r="A33" s="2">
        <v>30814308910</v>
      </c>
      <c r="B33" s="2" t="s">
        <v>167</v>
      </c>
      <c r="C33" s="2" t="s">
        <v>186</v>
      </c>
      <c r="D33" s="2" t="s">
        <v>23</v>
      </c>
      <c r="E33" s="2">
        <v>97</v>
      </c>
    </row>
    <row r="34" ht="33" spans="1:5">
      <c r="A34" s="2">
        <v>30314000310</v>
      </c>
      <c r="B34" s="2" t="s">
        <v>187</v>
      </c>
      <c r="C34" s="2" t="s">
        <v>188</v>
      </c>
      <c r="D34" s="2" t="s">
        <v>49</v>
      </c>
      <c r="E34" s="2">
        <v>14</v>
      </c>
    </row>
    <row r="35" ht="66" spans="1:5">
      <c r="A35" s="2">
        <v>30814000510</v>
      </c>
      <c r="B35" s="2" t="s">
        <v>189</v>
      </c>
      <c r="C35" s="2" t="s">
        <v>190</v>
      </c>
      <c r="D35" s="2" t="s">
        <v>145</v>
      </c>
      <c r="E35" s="2">
        <v>25</v>
      </c>
    </row>
    <row r="36" ht="66" spans="1:5">
      <c r="A36" s="2">
        <v>30314000110</v>
      </c>
      <c r="B36" s="2" t="s">
        <v>191</v>
      </c>
      <c r="C36" s="2" t="s">
        <v>192</v>
      </c>
      <c r="D36" s="2" t="s">
        <v>49</v>
      </c>
      <c r="E36" s="2">
        <v>6</v>
      </c>
    </row>
    <row r="37" ht="16.5" spans="1:5">
      <c r="A37" s="2">
        <v>30814002700</v>
      </c>
      <c r="B37" s="2" t="s">
        <v>193</v>
      </c>
      <c r="C37" s="2"/>
      <c r="D37" s="2" t="s">
        <v>194</v>
      </c>
      <c r="E37" s="2">
        <v>24</v>
      </c>
    </row>
    <row r="38" ht="66" spans="1:5">
      <c r="A38" s="2">
        <v>30814002940</v>
      </c>
      <c r="B38" s="2" t="s">
        <v>173</v>
      </c>
      <c r="C38" s="2" t="s">
        <v>200</v>
      </c>
      <c r="D38" s="2" t="s">
        <v>23</v>
      </c>
      <c r="E38" s="2">
        <v>245</v>
      </c>
    </row>
    <row r="39" ht="49.5" spans="1:5">
      <c r="A39" s="2">
        <v>30814600120</v>
      </c>
      <c r="B39" s="2" t="s">
        <v>201</v>
      </c>
      <c r="C39" s="2" t="s">
        <v>202</v>
      </c>
      <c r="D39" s="2" t="s">
        <v>145</v>
      </c>
      <c r="E39" s="2">
        <v>260</v>
      </c>
    </row>
    <row r="40" ht="16.5" spans="1:5">
      <c r="A40" s="2">
        <v>30814500310</v>
      </c>
      <c r="B40" s="2" t="s">
        <v>300</v>
      </c>
      <c r="C40" s="2" t="s">
        <v>301</v>
      </c>
      <c r="D40" s="2" t="s">
        <v>302</v>
      </c>
      <c r="E40" s="2">
        <v>45</v>
      </c>
    </row>
    <row r="41" ht="16.5" spans="1:5">
      <c r="A41" s="2">
        <v>30814600310</v>
      </c>
      <c r="B41" s="2" t="s">
        <v>203</v>
      </c>
      <c r="C41" s="2" t="s">
        <v>204</v>
      </c>
      <c r="D41" s="2" t="s">
        <v>145</v>
      </c>
      <c r="E41" s="2">
        <v>11</v>
      </c>
    </row>
    <row r="42" ht="33" spans="1:5">
      <c r="A42" s="2">
        <v>30814001910</v>
      </c>
      <c r="B42" s="2" t="s">
        <v>205</v>
      </c>
      <c r="C42" s="2" t="s">
        <v>206</v>
      </c>
      <c r="D42" s="2" t="s">
        <v>207</v>
      </c>
      <c r="E42" s="2">
        <v>15</v>
      </c>
    </row>
    <row r="43" ht="16.5" spans="1:5">
      <c r="A43" s="2">
        <v>30814601110</v>
      </c>
      <c r="B43" s="2" t="s">
        <v>208</v>
      </c>
      <c r="C43" s="2" t="s">
        <v>209</v>
      </c>
      <c r="D43" s="2" t="s">
        <v>54</v>
      </c>
      <c r="E43" s="2">
        <v>1088</v>
      </c>
    </row>
    <row r="44" ht="66" spans="1:5">
      <c r="A44" s="2">
        <v>30814303130</v>
      </c>
      <c r="B44" s="2" t="s">
        <v>183</v>
      </c>
      <c r="C44" s="2" t="s">
        <v>210</v>
      </c>
      <c r="D44" s="2" t="s">
        <v>80</v>
      </c>
      <c r="E44" s="2">
        <v>2</v>
      </c>
    </row>
    <row r="45" ht="49.5" spans="1:5">
      <c r="A45" s="2">
        <v>30814303410</v>
      </c>
      <c r="B45" s="2" t="s">
        <v>211</v>
      </c>
      <c r="C45" s="2" t="s">
        <v>212</v>
      </c>
      <c r="D45" s="2" t="s">
        <v>23</v>
      </c>
      <c r="E45" s="2">
        <v>1960</v>
      </c>
    </row>
    <row r="46" ht="33" spans="1:5">
      <c r="A46" s="2">
        <v>30814101910</v>
      </c>
      <c r="B46" s="2" t="s">
        <v>213</v>
      </c>
      <c r="C46" s="2" t="s">
        <v>214</v>
      </c>
      <c r="D46" s="2" t="s">
        <v>23</v>
      </c>
      <c r="E46" s="2">
        <v>32</v>
      </c>
    </row>
    <row r="47" ht="33" spans="1:5">
      <c r="A47" s="2">
        <v>30814302920</v>
      </c>
      <c r="B47" s="2" t="s">
        <v>215</v>
      </c>
      <c r="C47" s="2" t="s">
        <v>216</v>
      </c>
      <c r="D47" s="2" t="s">
        <v>23</v>
      </c>
      <c r="E47" s="2">
        <v>40</v>
      </c>
    </row>
    <row r="48" ht="33" spans="1:5">
      <c r="A48" s="2">
        <v>30814003110</v>
      </c>
      <c r="B48" s="2" t="s">
        <v>217</v>
      </c>
      <c r="C48" s="2" t="s">
        <v>218</v>
      </c>
      <c r="D48" s="2" t="s">
        <v>23</v>
      </c>
      <c r="E48" s="2">
        <v>18</v>
      </c>
    </row>
    <row r="49" ht="16.5" spans="1:5">
      <c r="A49" s="2">
        <v>30814303300</v>
      </c>
      <c r="B49" s="2" t="s">
        <v>197</v>
      </c>
      <c r="C49" s="2" t="s">
        <v>219</v>
      </c>
      <c r="D49" s="2" t="s">
        <v>80</v>
      </c>
      <c r="E49" s="2">
        <v>10</v>
      </c>
    </row>
    <row r="50" ht="16.5" spans="1:5">
      <c r="A50" s="2">
        <v>30814003800</v>
      </c>
      <c r="B50" s="2" t="s">
        <v>220</v>
      </c>
      <c r="C50" s="2" t="s">
        <v>15</v>
      </c>
      <c r="D50" s="2" t="s">
        <v>7</v>
      </c>
      <c r="E50" s="2">
        <v>8</v>
      </c>
    </row>
    <row r="51" ht="33" spans="1:5">
      <c r="A51" s="2">
        <v>30814701310</v>
      </c>
      <c r="B51" s="2" t="s">
        <v>175</v>
      </c>
      <c r="C51" s="2" t="s">
        <v>223</v>
      </c>
      <c r="D51" s="2" t="s">
        <v>177</v>
      </c>
      <c r="E51" s="2">
        <v>143</v>
      </c>
    </row>
    <row r="52" ht="66" spans="1:5">
      <c r="A52" s="2">
        <v>30814200510</v>
      </c>
      <c r="B52" s="2" t="s">
        <v>303</v>
      </c>
      <c r="C52" s="2" t="s">
        <v>304</v>
      </c>
      <c r="D52" s="2" t="s">
        <v>185</v>
      </c>
      <c r="E52" s="2">
        <v>2</v>
      </c>
    </row>
    <row r="53" ht="33" spans="1:5">
      <c r="A53" s="2">
        <v>30814003010</v>
      </c>
      <c r="B53" s="2" t="s">
        <v>226</v>
      </c>
      <c r="C53" s="2" t="s">
        <v>227</v>
      </c>
      <c r="D53" s="2" t="s">
        <v>10</v>
      </c>
      <c r="E53" s="2">
        <v>12</v>
      </c>
    </row>
    <row r="54" ht="16.5" spans="1:5">
      <c r="A54" s="2">
        <v>30814602900</v>
      </c>
      <c r="B54" s="2" t="s">
        <v>305</v>
      </c>
      <c r="C54" s="2" t="s">
        <v>15</v>
      </c>
      <c r="D54" s="2" t="s">
        <v>10</v>
      </c>
      <c r="E54" s="2">
        <v>196</v>
      </c>
    </row>
    <row r="55" ht="33" spans="1:5">
      <c r="A55" s="2">
        <v>30814201010</v>
      </c>
      <c r="B55" s="2" t="s">
        <v>306</v>
      </c>
      <c r="C55" s="2" t="s">
        <v>307</v>
      </c>
      <c r="D55" s="2" t="s">
        <v>18</v>
      </c>
      <c r="E55" s="2">
        <v>16</v>
      </c>
    </row>
    <row r="56" ht="16.5" spans="1:5">
      <c r="A56" s="2">
        <v>30814500210</v>
      </c>
      <c r="B56" s="2" t="s">
        <v>308</v>
      </c>
      <c r="C56" s="2" t="s">
        <v>309</v>
      </c>
      <c r="D56" s="2" t="s">
        <v>302</v>
      </c>
      <c r="E56" s="2">
        <v>45</v>
      </c>
    </row>
    <row r="57" ht="33" spans="1:5">
      <c r="A57" s="2">
        <v>30814601010</v>
      </c>
      <c r="B57" s="2" t="s">
        <v>231</v>
      </c>
      <c r="C57" s="2" t="s">
        <v>232</v>
      </c>
      <c r="D57" s="2" t="s">
        <v>23</v>
      </c>
      <c r="E57" s="2">
        <v>275</v>
      </c>
    </row>
    <row r="58" ht="49.5" spans="1:5">
      <c r="A58" s="2">
        <v>30814100710</v>
      </c>
      <c r="B58" s="2" t="s">
        <v>310</v>
      </c>
      <c r="C58" s="2" t="s">
        <v>311</v>
      </c>
      <c r="D58" s="2" t="s">
        <v>23</v>
      </c>
      <c r="E58" s="2">
        <v>157</v>
      </c>
    </row>
    <row r="59" ht="66" spans="1:5">
      <c r="A59" s="2">
        <v>30814303120</v>
      </c>
      <c r="B59" s="2" t="s">
        <v>183</v>
      </c>
      <c r="C59" s="2" t="s">
        <v>312</v>
      </c>
      <c r="D59" s="2" t="s">
        <v>185</v>
      </c>
      <c r="E59" s="2">
        <v>1</v>
      </c>
    </row>
    <row r="60" ht="33" spans="1:5">
      <c r="A60" s="2">
        <v>30814101610</v>
      </c>
      <c r="B60" s="2" t="s">
        <v>233</v>
      </c>
      <c r="C60" s="2" t="s">
        <v>234</v>
      </c>
      <c r="D60" s="2" t="s">
        <v>23</v>
      </c>
      <c r="E60" s="2">
        <v>10</v>
      </c>
    </row>
    <row r="61" ht="16.5" spans="1:5">
      <c r="A61" s="2">
        <v>30814500110</v>
      </c>
      <c r="B61" s="2" t="s">
        <v>313</v>
      </c>
      <c r="C61" s="2" t="s">
        <v>314</v>
      </c>
      <c r="D61" s="2" t="s">
        <v>145</v>
      </c>
      <c r="E61" s="2">
        <v>45</v>
      </c>
    </row>
    <row r="62" ht="16.5" spans="1:5">
      <c r="A62" s="2">
        <v>30814500400</v>
      </c>
      <c r="B62" s="2" t="s">
        <v>315</v>
      </c>
      <c r="C62" s="2" t="s">
        <v>15</v>
      </c>
      <c r="D62" s="2" t="s">
        <v>316</v>
      </c>
      <c r="E62" s="2">
        <v>45</v>
      </c>
    </row>
    <row r="63" ht="66" spans="1:5">
      <c r="A63" s="2">
        <v>30814001010</v>
      </c>
      <c r="B63" s="2" t="s">
        <v>235</v>
      </c>
      <c r="C63" s="2" t="s">
        <v>236</v>
      </c>
      <c r="D63" s="2" t="s">
        <v>80</v>
      </c>
      <c r="E63" s="2">
        <v>10</v>
      </c>
    </row>
    <row r="64" ht="49.5" spans="1:5">
      <c r="A64" s="2">
        <v>30814102110</v>
      </c>
      <c r="B64" s="2" t="s">
        <v>238</v>
      </c>
      <c r="C64" s="2" t="s">
        <v>239</v>
      </c>
      <c r="D64" s="2" t="s">
        <v>23</v>
      </c>
      <c r="E64" s="2">
        <v>8</v>
      </c>
    </row>
    <row r="65" ht="33" spans="1:5">
      <c r="A65" s="2">
        <v>30814101110</v>
      </c>
      <c r="B65" s="2" t="s">
        <v>317</v>
      </c>
      <c r="C65" s="2" t="s">
        <v>318</v>
      </c>
      <c r="D65" s="2" t="s">
        <v>23</v>
      </c>
      <c r="E65" s="2">
        <v>125</v>
      </c>
    </row>
    <row r="66" ht="49.5" spans="1:5">
      <c r="A66" s="2">
        <v>30814600610</v>
      </c>
      <c r="B66" s="2" t="s">
        <v>319</v>
      </c>
      <c r="C66" s="2" t="s">
        <v>320</v>
      </c>
      <c r="D66" s="2" t="s">
        <v>23</v>
      </c>
      <c r="E66" s="2">
        <v>540</v>
      </c>
    </row>
    <row r="67" ht="16.5" spans="1:5">
      <c r="A67" s="5">
        <v>30814200120</v>
      </c>
      <c r="B67" s="2" t="s">
        <v>242</v>
      </c>
      <c r="C67" s="2" t="s">
        <v>278</v>
      </c>
      <c r="D67" s="2" t="s">
        <v>7</v>
      </c>
      <c r="E67" s="2">
        <v>6</v>
      </c>
    </row>
    <row r="68" ht="49.5" spans="1:5">
      <c r="A68" s="2">
        <v>30814600130</v>
      </c>
      <c r="B68" s="2" t="s">
        <v>201</v>
      </c>
      <c r="C68" s="2" t="s">
        <v>244</v>
      </c>
      <c r="D68" s="2" t="s">
        <v>145</v>
      </c>
      <c r="E68" s="2">
        <v>62</v>
      </c>
    </row>
    <row r="69" ht="66" spans="1:5">
      <c r="A69" s="2">
        <v>30814700410</v>
      </c>
      <c r="B69" s="2" t="s">
        <v>321</v>
      </c>
      <c r="C69" s="2" t="s">
        <v>322</v>
      </c>
      <c r="D69" s="2" t="s">
        <v>323</v>
      </c>
      <c r="E69" s="2">
        <v>1</v>
      </c>
    </row>
    <row r="70" ht="33" spans="1:5">
      <c r="A70" s="2">
        <v>30814000110</v>
      </c>
      <c r="B70" s="2" t="s">
        <v>245</v>
      </c>
      <c r="C70" s="2" t="s">
        <v>246</v>
      </c>
      <c r="D70" s="2" t="s">
        <v>145</v>
      </c>
      <c r="E70" s="2">
        <v>188</v>
      </c>
    </row>
    <row r="71" ht="33" spans="1:5">
      <c r="A71" s="2">
        <v>30814302110</v>
      </c>
      <c r="B71" s="2" t="s">
        <v>240</v>
      </c>
      <c r="C71" s="2" t="s">
        <v>247</v>
      </c>
      <c r="D71" s="2" t="s">
        <v>23</v>
      </c>
      <c r="E71" s="2">
        <v>7</v>
      </c>
    </row>
    <row r="72" ht="49.5" spans="1:5">
      <c r="A72" s="2">
        <v>30814101510</v>
      </c>
      <c r="B72" s="2" t="s">
        <v>324</v>
      </c>
      <c r="C72" s="2" t="s">
        <v>325</v>
      </c>
      <c r="D72" s="2" t="s">
        <v>23</v>
      </c>
      <c r="E72" s="2">
        <v>15</v>
      </c>
    </row>
    <row r="73" ht="33" spans="1:5">
      <c r="A73" s="2">
        <v>30201000904</v>
      </c>
      <c r="B73" s="2" t="s">
        <v>248</v>
      </c>
      <c r="C73" s="2" t="s">
        <v>249</v>
      </c>
      <c r="D73" s="2" t="s">
        <v>250</v>
      </c>
      <c r="E73" s="2">
        <v>33</v>
      </c>
    </row>
    <row r="74" ht="49.5" spans="1:5">
      <c r="A74" s="2">
        <v>30814102410</v>
      </c>
      <c r="B74" s="2" t="s">
        <v>326</v>
      </c>
      <c r="C74" s="2" t="s">
        <v>327</v>
      </c>
      <c r="D74" s="2" t="s">
        <v>10</v>
      </c>
      <c r="E74" s="2">
        <v>29</v>
      </c>
    </row>
    <row r="75" ht="49.5" spans="1:5">
      <c r="A75" s="2">
        <v>30814600150</v>
      </c>
      <c r="B75" s="2" t="s">
        <v>201</v>
      </c>
      <c r="C75" s="2" t="s">
        <v>254</v>
      </c>
      <c r="D75" s="2" t="s">
        <v>145</v>
      </c>
      <c r="E75" s="2">
        <v>26</v>
      </c>
    </row>
    <row r="76" ht="16.5" spans="1:5">
      <c r="A76" s="2">
        <v>30814600800</v>
      </c>
      <c r="B76" s="2" t="s">
        <v>328</v>
      </c>
      <c r="C76" s="2" t="s">
        <v>15</v>
      </c>
      <c r="D76" s="2" t="s">
        <v>10</v>
      </c>
      <c r="E76" s="2">
        <v>140</v>
      </c>
    </row>
    <row r="77" ht="16.5" spans="1:5">
      <c r="A77" s="2">
        <v>30814304410</v>
      </c>
      <c r="B77" s="2" t="s">
        <v>251</v>
      </c>
      <c r="C77" s="2" t="s">
        <v>329</v>
      </c>
      <c r="D77" s="2" t="s">
        <v>199</v>
      </c>
      <c r="E77" s="2">
        <v>21</v>
      </c>
    </row>
    <row r="78" ht="33" spans="1:5">
      <c r="A78" s="2">
        <v>30814102510</v>
      </c>
      <c r="B78" s="2" t="s">
        <v>256</v>
      </c>
      <c r="C78" s="2" t="s">
        <v>257</v>
      </c>
      <c r="D78" s="2" t="s">
        <v>258</v>
      </c>
      <c r="E78" s="2">
        <v>129</v>
      </c>
    </row>
    <row r="79" ht="49.5" spans="1:5">
      <c r="A79" s="2">
        <v>30814600140</v>
      </c>
      <c r="B79" s="2" t="s">
        <v>201</v>
      </c>
      <c r="C79" s="2" t="s">
        <v>259</v>
      </c>
      <c r="D79" s="2" t="s">
        <v>145</v>
      </c>
      <c r="E79" s="2">
        <v>15</v>
      </c>
    </row>
    <row r="80" ht="33" spans="1:5">
      <c r="A80" s="2">
        <v>30814304910</v>
      </c>
      <c r="B80" s="2" t="s">
        <v>330</v>
      </c>
      <c r="C80" s="2" t="s">
        <v>118</v>
      </c>
      <c r="D80" s="2" t="s">
        <v>80</v>
      </c>
      <c r="E80" s="2">
        <v>125</v>
      </c>
    </row>
    <row r="81" ht="66" spans="1:5">
      <c r="A81" s="2">
        <v>30814306410</v>
      </c>
      <c r="B81" s="2" t="s">
        <v>331</v>
      </c>
      <c r="C81" s="2" t="s">
        <v>332</v>
      </c>
      <c r="D81" s="2" t="s">
        <v>23</v>
      </c>
      <c r="E81" s="2">
        <v>373</v>
      </c>
    </row>
    <row r="82" ht="66" spans="1:5">
      <c r="A82" s="2">
        <v>30814600230</v>
      </c>
      <c r="B82" s="2" t="s">
        <v>260</v>
      </c>
      <c r="C82" s="2" t="s">
        <v>261</v>
      </c>
      <c r="D82" s="2" t="s">
        <v>145</v>
      </c>
      <c r="E82" s="2">
        <v>25</v>
      </c>
    </row>
    <row r="83" ht="66" spans="1:5">
      <c r="A83" s="2">
        <v>30814600210</v>
      </c>
      <c r="B83" s="2" t="s">
        <v>260</v>
      </c>
      <c r="C83" s="2" t="s">
        <v>262</v>
      </c>
      <c r="D83" s="2" t="s">
        <v>145</v>
      </c>
      <c r="E83" s="2">
        <v>140</v>
      </c>
    </row>
    <row r="84" ht="33" spans="1:5">
      <c r="A84" s="2">
        <v>30814101210</v>
      </c>
      <c r="B84" s="2" t="s">
        <v>333</v>
      </c>
      <c r="C84" s="2" t="s">
        <v>334</v>
      </c>
      <c r="D84" s="2" t="s">
        <v>23</v>
      </c>
      <c r="E84" s="2">
        <v>46</v>
      </c>
    </row>
    <row r="85" ht="66" spans="1:5">
      <c r="A85" s="2">
        <v>30814600220</v>
      </c>
      <c r="B85" s="2" t="s">
        <v>260</v>
      </c>
      <c r="C85" s="2" t="s">
        <v>335</v>
      </c>
      <c r="D85" s="2" t="s">
        <v>145</v>
      </c>
      <c r="E85" s="2">
        <v>100</v>
      </c>
    </row>
    <row r="86" ht="33" spans="1:5">
      <c r="A86" s="2">
        <v>30814300910</v>
      </c>
      <c r="B86" s="2" t="s">
        <v>195</v>
      </c>
      <c r="C86" s="2" t="s">
        <v>263</v>
      </c>
      <c r="D86" s="2" t="s">
        <v>80</v>
      </c>
      <c r="E86" s="2">
        <v>34</v>
      </c>
    </row>
    <row r="87" ht="33" spans="1:5">
      <c r="A87" s="2">
        <v>30814602810</v>
      </c>
      <c r="B87" s="2" t="s">
        <v>336</v>
      </c>
      <c r="C87" s="2" t="s">
        <v>337</v>
      </c>
      <c r="D87" s="2" t="s">
        <v>10</v>
      </c>
      <c r="E87" s="2">
        <v>150</v>
      </c>
    </row>
    <row r="88" ht="33" spans="1:5">
      <c r="A88" s="2">
        <v>30201000903</v>
      </c>
      <c r="B88" s="2" t="s">
        <v>248</v>
      </c>
      <c r="C88" s="2" t="s">
        <v>265</v>
      </c>
      <c r="D88" s="2" t="s">
        <v>250</v>
      </c>
      <c r="E88" s="2">
        <v>14</v>
      </c>
    </row>
    <row r="89" ht="16.5" spans="1:5">
      <c r="A89" s="2">
        <v>30814200110</v>
      </c>
      <c r="B89" s="2" t="s">
        <v>242</v>
      </c>
      <c r="C89" s="2" t="s">
        <v>243</v>
      </c>
      <c r="D89" s="2" t="s">
        <v>7</v>
      </c>
      <c r="E89" s="2">
        <v>6</v>
      </c>
    </row>
    <row r="90" ht="49.5" spans="1:5">
      <c r="A90" s="2">
        <v>30814101710</v>
      </c>
      <c r="B90" s="2" t="s">
        <v>338</v>
      </c>
      <c r="C90" s="2" t="s">
        <v>339</v>
      </c>
      <c r="D90" s="2" t="s">
        <v>23</v>
      </c>
      <c r="E90" s="2">
        <v>20</v>
      </c>
    </row>
    <row r="91" ht="16.5" spans="1:5">
      <c r="A91" s="2">
        <v>30814001600</v>
      </c>
      <c r="B91" s="2" t="s">
        <v>268</v>
      </c>
      <c r="C91" s="2" t="s">
        <v>15</v>
      </c>
      <c r="D91" s="2" t="s">
        <v>23</v>
      </c>
      <c r="E91" s="2">
        <v>6</v>
      </c>
    </row>
    <row r="92" ht="33" spans="1:5">
      <c r="A92" s="2">
        <v>30814303610</v>
      </c>
      <c r="B92" s="2" t="s">
        <v>221</v>
      </c>
      <c r="C92" s="2" t="s">
        <v>340</v>
      </c>
      <c r="D92" s="2" t="s">
        <v>80</v>
      </c>
      <c r="E92" s="2">
        <v>17</v>
      </c>
    </row>
    <row r="93" ht="49.5" spans="1:5">
      <c r="A93" s="2">
        <v>30814003210</v>
      </c>
      <c r="B93" s="2" t="s">
        <v>271</v>
      </c>
      <c r="C93" s="2" t="s">
        <v>272</v>
      </c>
      <c r="D93" s="2" t="s">
        <v>23</v>
      </c>
      <c r="E93" s="2">
        <v>19</v>
      </c>
    </row>
    <row r="94" ht="33" spans="1:5">
      <c r="A94" s="2" t="s">
        <v>287</v>
      </c>
      <c r="B94" s="2" t="s">
        <v>341</v>
      </c>
      <c r="C94" s="2" t="s">
        <v>342</v>
      </c>
      <c r="D94" s="2" t="s">
        <v>10</v>
      </c>
      <c r="E94" s="2">
        <v>1</v>
      </c>
    </row>
    <row r="95" ht="66" spans="1:5">
      <c r="A95" s="2">
        <v>30814001020</v>
      </c>
      <c r="B95" s="2" t="s">
        <v>235</v>
      </c>
      <c r="C95" s="2" t="s">
        <v>343</v>
      </c>
      <c r="D95" s="2" t="s">
        <v>80</v>
      </c>
      <c r="E95" s="2">
        <v>8</v>
      </c>
    </row>
    <row r="96" ht="16.5" spans="1:5">
      <c r="A96" s="2">
        <v>30814303710</v>
      </c>
      <c r="B96" s="2" t="s">
        <v>273</v>
      </c>
      <c r="C96" s="2" t="s">
        <v>274</v>
      </c>
      <c r="D96" s="2" t="s">
        <v>199</v>
      </c>
      <c r="E96" s="2">
        <v>15</v>
      </c>
    </row>
    <row r="97" ht="33" spans="1:5">
      <c r="A97" s="2">
        <v>30201000902</v>
      </c>
      <c r="B97" s="2" t="s">
        <v>248</v>
      </c>
      <c r="C97" s="2" t="s">
        <v>275</v>
      </c>
      <c r="D97" s="2" t="s">
        <v>250</v>
      </c>
      <c r="E97" s="2">
        <v>18</v>
      </c>
    </row>
    <row r="98" ht="49.5" spans="1:5">
      <c r="A98" s="2">
        <v>30814600110</v>
      </c>
      <c r="B98" s="2" t="s">
        <v>201</v>
      </c>
      <c r="C98" s="2" t="s">
        <v>276</v>
      </c>
      <c r="D98" s="2" t="s">
        <v>145</v>
      </c>
      <c r="E98" s="2">
        <v>370</v>
      </c>
    </row>
    <row r="99" ht="49.5" spans="1:5">
      <c r="A99" s="2">
        <v>30814101410</v>
      </c>
      <c r="B99" s="2" t="s">
        <v>344</v>
      </c>
      <c r="C99" s="2" t="s">
        <v>345</v>
      </c>
      <c r="D99" s="2" t="s">
        <v>23</v>
      </c>
      <c r="E99" s="2">
        <v>48</v>
      </c>
    </row>
    <row r="100" ht="33" spans="1:5">
      <c r="A100" s="2">
        <v>30814302610</v>
      </c>
      <c r="B100" s="2" t="s">
        <v>346</v>
      </c>
      <c r="C100" s="2" t="s">
        <v>347</v>
      </c>
      <c r="D100" s="2" t="s">
        <v>23</v>
      </c>
      <c r="E100" s="2">
        <v>50</v>
      </c>
    </row>
    <row r="101" ht="49.5" spans="1:5">
      <c r="A101" s="2">
        <v>30814306110</v>
      </c>
      <c r="B101" s="2" t="s">
        <v>348</v>
      </c>
      <c r="C101" s="2" t="s">
        <v>349</v>
      </c>
      <c r="D101" s="2" t="s">
        <v>54</v>
      </c>
      <c r="E101" s="2">
        <v>4</v>
      </c>
    </row>
    <row r="102" ht="16.5" spans="1:5">
      <c r="A102" s="2">
        <v>30814600700</v>
      </c>
      <c r="B102" s="2" t="s">
        <v>350</v>
      </c>
      <c r="C102" s="2" t="s">
        <v>351</v>
      </c>
      <c r="D102" s="2" t="s">
        <v>10</v>
      </c>
      <c r="E102" s="2">
        <v>2</v>
      </c>
    </row>
    <row r="103" ht="49.5" spans="1:5">
      <c r="A103" s="2">
        <v>30814003220</v>
      </c>
      <c r="B103" s="2" t="s">
        <v>271</v>
      </c>
      <c r="C103" s="2" t="s">
        <v>282</v>
      </c>
      <c r="D103" s="2" t="s">
        <v>23</v>
      </c>
      <c r="E103" s="2">
        <v>5</v>
      </c>
    </row>
    <row r="104" ht="16.5" spans="1:5">
      <c r="A104" s="2">
        <v>30814304800</v>
      </c>
      <c r="B104" s="2" t="s">
        <v>352</v>
      </c>
      <c r="C104" s="2" t="s">
        <v>15</v>
      </c>
      <c r="D104" s="2" t="s">
        <v>23</v>
      </c>
      <c r="E104" s="2">
        <v>270</v>
      </c>
    </row>
    <row r="105" ht="33" spans="1:5">
      <c r="A105" s="2">
        <v>30814305920</v>
      </c>
      <c r="B105" s="2" t="s">
        <v>353</v>
      </c>
      <c r="C105" s="2" t="s">
        <v>354</v>
      </c>
      <c r="D105" s="2" t="s">
        <v>23</v>
      </c>
      <c r="E105" s="2">
        <v>100</v>
      </c>
    </row>
    <row r="106" ht="16.5" spans="1:5">
      <c r="A106" s="2">
        <v>30199001400</v>
      </c>
      <c r="B106" s="2" t="s">
        <v>283</v>
      </c>
      <c r="C106" s="2" t="s">
        <v>284</v>
      </c>
      <c r="D106" s="2" t="s">
        <v>23</v>
      </c>
      <c r="E106" s="2">
        <v>11</v>
      </c>
    </row>
    <row r="107" ht="33" spans="1:5">
      <c r="A107" s="2">
        <v>30814102310</v>
      </c>
      <c r="B107" s="2" t="s">
        <v>355</v>
      </c>
      <c r="C107" s="2" t="s">
        <v>356</v>
      </c>
      <c r="D107" s="2" t="s">
        <v>23</v>
      </c>
      <c r="E107" s="2">
        <v>10</v>
      </c>
    </row>
    <row r="108" ht="33" spans="1:5">
      <c r="A108" s="2">
        <v>30814100810</v>
      </c>
      <c r="B108" s="2" t="s">
        <v>357</v>
      </c>
      <c r="C108" s="2" t="s">
        <v>358</v>
      </c>
      <c r="D108" s="2" t="s">
        <v>23</v>
      </c>
      <c r="E108" s="2">
        <v>5</v>
      </c>
    </row>
    <row r="109" ht="33" spans="1:5">
      <c r="A109" s="2">
        <v>30814200910</v>
      </c>
      <c r="B109" s="2" t="s">
        <v>359</v>
      </c>
      <c r="C109" s="2" t="s">
        <v>360</v>
      </c>
      <c r="D109" s="2" t="s">
        <v>145</v>
      </c>
      <c r="E109" s="2">
        <v>20</v>
      </c>
    </row>
    <row r="110" ht="33" spans="1:5">
      <c r="A110" s="2">
        <v>30201000901</v>
      </c>
      <c r="B110" s="2" t="s">
        <v>248</v>
      </c>
      <c r="C110" s="2" t="s">
        <v>361</v>
      </c>
      <c r="D110" s="2" t="s">
        <v>250</v>
      </c>
      <c r="E110" s="2">
        <v>6</v>
      </c>
    </row>
    <row r="111" ht="33" spans="1:5">
      <c r="A111" s="2">
        <v>30814305910</v>
      </c>
      <c r="B111" s="2" t="s">
        <v>353</v>
      </c>
      <c r="C111" s="2" t="s">
        <v>362</v>
      </c>
      <c r="D111" s="2" t="s">
        <v>23</v>
      </c>
      <c r="E111" s="2">
        <v>10</v>
      </c>
    </row>
    <row r="112" ht="16.5" spans="1:5">
      <c r="A112" s="2">
        <v>30814201800</v>
      </c>
      <c r="B112" s="2" t="s">
        <v>363</v>
      </c>
      <c r="C112" s="2" t="s">
        <v>15</v>
      </c>
      <c r="D112" s="2" t="s">
        <v>177</v>
      </c>
      <c r="E112" s="2">
        <v>46</v>
      </c>
    </row>
    <row r="113" ht="16.5" spans="1:5">
      <c r="A113" s="2">
        <v>30814201700</v>
      </c>
      <c r="B113" s="2" t="s">
        <v>364</v>
      </c>
      <c r="C113" s="2" t="s">
        <v>15</v>
      </c>
      <c r="D113" s="2" t="s">
        <v>7</v>
      </c>
      <c r="E113" s="2">
        <v>50</v>
      </c>
    </row>
  </sheetData>
  <autoFilter xmlns:etc="http://www.wps.cn/officeDocument/2017/etCustomData" ref="A1:E113" etc:filterBottomFollowUsedRange="0">
    <extLst/>
  </autoFilter>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4"/>
  <sheetViews>
    <sheetView zoomScale="145" zoomScaleNormal="145" workbookViewId="0">
      <selection activeCell="G32" sqref="G32"/>
    </sheetView>
  </sheetViews>
  <sheetFormatPr defaultColWidth="9" defaultRowHeight="13.5" outlineLevelCol="4"/>
  <cols>
    <col min="1" max="1" width="13.875" customWidth="1"/>
    <col min="2" max="2" width="14.375" customWidth="1"/>
    <col min="3" max="3" width="38.75" customWidth="1"/>
    <col min="4" max="4" width="11.5083333333333"/>
  </cols>
  <sheetData>
    <row r="1" ht="24.95" customHeight="1" spans="1:5">
      <c r="A1" s="2" t="s">
        <v>0</v>
      </c>
      <c r="B1" s="2" t="s">
        <v>1</v>
      </c>
      <c r="C1" s="2" t="s">
        <v>2</v>
      </c>
      <c r="D1" s="2" t="s">
        <v>3</v>
      </c>
      <c r="E1" s="2" t="s">
        <v>4</v>
      </c>
    </row>
    <row r="2" ht="33" customHeight="1" spans="1:5">
      <c r="A2" s="2">
        <v>30815400110</v>
      </c>
      <c r="B2" s="2" t="s">
        <v>365</v>
      </c>
      <c r="C2" s="2" t="s">
        <v>366</v>
      </c>
      <c r="D2" s="2" t="s">
        <v>49</v>
      </c>
      <c r="E2" s="2">
        <v>8</v>
      </c>
    </row>
    <row r="3" ht="102" customHeight="1" spans="1:5">
      <c r="A3" s="2" t="s">
        <v>367</v>
      </c>
      <c r="B3" s="2" t="s">
        <v>368</v>
      </c>
      <c r="C3" s="2" t="s">
        <v>369</v>
      </c>
      <c r="D3" s="2" t="s">
        <v>23</v>
      </c>
      <c r="E3" s="2">
        <v>459</v>
      </c>
    </row>
    <row r="4" ht="124" customHeight="1" spans="1:5">
      <c r="A4" s="2" t="s">
        <v>15</v>
      </c>
      <c r="B4" s="2" t="s">
        <v>368</v>
      </c>
      <c r="C4" s="2" t="s">
        <v>370</v>
      </c>
      <c r="D4" s="2" t="s">
        <v>23</v>
      </c>
      <c r="E4" s="2">
        <v>468</v>
      </c>
    </row>
    <row r="5" ht="33" customHeight="1" spans="1:5">
      <c r="A5" s="2">
        <v>30815303210</v>
      </c>
      <c r="B5" s="2" t="s">
        <v>371</v>
      </c>
      <c r="C5" s="2" t="s">
        <v>372</v>
      </c>
      <c r="D5" s="2" t="s">
        <v>23</v>
      </c>
      <c r="E5" s="2">
        <v>38</v>
      </c>
    </row>
    <row r="6" ht="33" customHeight="1" spans="1:5">
      <c r="A6" s="2">
        <v>30815400200</v>
      </c>
      <c r="B6" s="2" t="s">
        <v>373</v>
      </c>
      <c r="C6" s="2" t="s">
        <v>374</v>
      </c>
      <c r="D6" s="2" t="s">
        <v>49</v>
      </c>
      <c r="E6" s="2">
        <v>1</v>
      </c>
    </row>
    <row r="7" ht="33" customHeight="1" spans="1:5">
      <c r="A7" s="2">
        <v>30815400650</v>
      </c>
      <c r="B7" s="2" t="s">
        <v>375</v>
      </c>
      <c r="C7" s="2" t="s">
        <v>376</v>
      </c>
      <c r="D7" s="2" t="s">
        <v>49</v>
      </c>
      <c r="E7" s="2">
        <v>3</v>
      </c>
    </row>
    <row r="8" ht="33" customHeight="1" spans="1:5">
      <c r="A8" s="2">
        <v>30815300310</v>
      </c>
      <c r="B8" s="2" t="s">
        <v>377</v>
      </c>
      <c r="C8" s="2" t="s">
        <v>378</v>
      </c>
      <c r="D8" s="2" t="s">
        <v>10</v>
      </c>
      <c r="E8" s="2">
        <v>13</v>
      </c>
    </row>
    <row r="9" ht="33" customHeight="1" spans="1:5">
      <c r="A9" s="2">
        <v>30815300410</v>
      </c>
      <c r="B9" s="2" t="s">
        <v>379</v>
      </c>
      <c r="C9" s="2" t="s">
        <v>380</v>
      </c>
      <c r="D9" s="2" t="s">
        <v>381</v>
      </c>
      <c r="E9" s="2">
        <v>221</v>
      </c>
    </row>
    <row r="10" ht="33" customHeight="1" spans="1:5">
      <c r="A10" s="2">
        <v>30815302310</v>
      </c>
      <c r="B10" s="2" t="s">
        <v>382</v>
      </c>
      <c r="C10" s="2" t="s">
        <v>383</v>
      </c>
      <c r="D10" s="2" t="s">
        <v>185</v>
      </c>
      <c r="E10" s="2">
        <v>10</v>
      </c>
    </row>
    <row r="11" ht="33" customHeight="1" spans="1:5">
      <c r="A11" s="2">
        <v>30815300710</v>
      </c>
      <c r="B11" s="2" t="s">
        <v>384</v>
      </c>
      <c r="C11" s="2" t="s">
        <v>385</v>
      </c>
      <c r="D11" s="2" t="s">
        <v>185</v>
      </c>
      <c r="E11" s="2">
        <v>338</v>
      </c>
    </row>
    <row r="12" ht="33" customHeight="1" spans="1:5">
      <c r="A12" s="2">
        <v>30815300810</v>
      </c>
      <c r="B12" s="2" t="s">
        <v>386</v>
      </c>
      <c r="C12" s="2" t="s">
        <v>387</v>
      </c>
      <c r="D12" s="2" t="s">
        <v>23</v>
      </c>
      <c r="E12" s="2">
        <v>372</v>
      </c>
    </row>
    <row r="13" ht="33" customHeight="1" spans="1:5">
      <c r="A13" s="2">
        <v>30815302210</v>
      </c>
      <c r="B13" s="2" t="s">
        <v>388</v>
      </c>
      <c r="C13" s="2" t="s">
        <v>389</v>
      </c>
      <c r="D13" s="2" t="s">
        <v>23</v>
      </c>
      <c r="E13" s="2">
        <v>31</v>
      </c>
    </row>
    <row r="14" ht="33" customHeight="1" spans="1:5">
      <c r="A14" s="2">
        <v>30815302010</v>
      </c>
      <c r="B14" s="2" t="s">
        <v>390</v>
      </c>
      <c r="C14" s="2" t="s">
        <v>391</v>
      </c>
      <c r="D14" s="2" t="s">
        <v>23</v>
      </c>
      <c r="E14" s="2">
        <v>8</v>
      </c>
    </row>
    <row r="15" ht="33" customHeight="1" spans="1:5">
      <c r="A15" s="2">
        <v>30815301210</v>
      </c>
      <c r="B15" s="2" t="s">
        <v>392</v>
      </c>
      <c r="C15" s="2" t="s">
        <v>393</v>
      </c>
      <c r="D15" s="2" t="s">
        <v>185</v>
      </c>
      <c r="E15" s="2">
        <v>37</v>
      </c>
    </row>
    <row r="16" ht="33" customHeight="1" spans="1:5">
      <c r="A16" s="2">
        <v>30815300420</v>
      </c>
      <c r="B16" s="2" t="s">
        <v>379</v>
      </c>
      <c r="C16" s="2" t="s">
        <v>394</v>
      </c>
      <c r="D16" s="2" t="s">
        <v>381</v>
      </c>
      <c r="E16" s="2">
        <v>24</v>
      </c>
    </row>
    <row r="17" ht="33" customHeight="1" spans="1:5">
      <c r="A17" s="2">
        <v>30815302410</v>
      </c>
      <c r="B17" s="2" t="s">
        <v>395</v>
      </c>
      <c r="C17" s="2" t="s">
        <v>396</v>
      </c>
      <c r="D17" s="2" t="s">
        <v>185</v>
      </c>
      <c r="E17" s="2">
        <v>22</v>
      </c>
    </row>
    <row r="18" ht="33" customHeight="1" spans="1:5">
      <c r="A18" s="2">
        <v>30815300610</v>
      </c>
      <c r="B18" s="2" t="s">
        <v>397</v>
      </c>
      <c r="C18" s="2" t="s">
        <v>398</v>
      </c>
      <c r="D18" s="2" t="s">
        <v>381</v>
      </c>
      <c r="E18" s="2">
        <v>249</v>
      </c>
    </row>
    <row r="19" ht="33" customHeight="1" spans="1:5">
      <c r="A19" s="2">
        <v>30815301610</v>
      </c>
      <c r="B19" s="2" t="s">
        <v>399</v>
      </c>
      <c r="C19" s="2" t="s">
        <v>400</v>
      </c>
      <c r="D19" s="2" t="s">
        <v>23</v>
      </c>
      <c r="E19" s="2">
        <v>29</v>
      </c>
    </row>
    <row r="20" ht="33" customHeight="1" spans="1:5">
      <c r="A20" s="2">
        <v>30815301110</v>
      </c>
      <c r="B20" s="2" t="s">
        <v>401</v>
      </c>
      <c r="C20" s="2" t="s">
        <v>402</v>
      </c>
      <c r="D20" s="2" t="s">
        <v>185</v>
      </c>
      <c r="E20" s="2">
        <v>27</v>
      </c>
    </row>
    <row r="21" ht="33" customHeight="1" spans="1:5">
      <c r="A21" s="2">
        <v>30815303410</v>
      </c>
      <c r="B21" s="2" t="s">
        <v>403</v>
      </c>
      <c r="C21" s="2" t="s">
        <v>404</v>
      </c>
      <c r="D21" s="2" t="s">
        <v>23</v>
      </c>
      <c r="E21" s="2">
        <v>4</v>
      </c>
    </row>
    <row r="22" ht="33" customHeight="1" spans="1:5">
      <c r="A22" s="2">
        <v>30815300210</v>
      </c>
      <c r="B22" s="2" t="s">
        <v>405</v>
      </c>
      <c r="C22" s="2" t="s">
        <v>406</v>
      </c>
      <c r="D22" s="2" t="s">
        <v>7</v>
      </c>
      <c r="E22" s="2">
        <v>13</v>
      </c>
    </row>
    <row r="23" ht="33" customHeight="1" spans="1:5">
      <c r="A23" s="2">
        <v>30815303510</v>
      </c>
      <c r="B23" s="2" t="s">
        <v>407</v>
      </c>
      <c r="C23" s="2" t="s">
        <v>408</v>
      </c>
      <c r="D23" s="2" t="s">
        <v>23</v>
      </c>
      <c r="E23" s="2">
        <v>9</v>
      </c>
    </row>
    <row r="24" ht="33" customHeight="1" spans="1:5">
      <c r="A24" s="2">
        <v>30815600110</v>
      </c>
      <c r="B24" s="2" t="s">
        <v>409</v>
      </c>
      <c r="C24" s="2" t="s">
        <v>410</v>
      </c>
      <c r="D24" s="2" t="s">
        <v>23</v>
      </c>
      <c r="E24" s="2">
        <v>2</v>
      </c>
    </row>
    <row r="25" ht="33" customHeight="1" spans="1:5">
      <c r="A25" s="2">
        <v>30203000802</v>
      </c>
      <c r="B25" s="2" t="s">
        <v>411</v>
      </c>
      <c r="C25" s="2" t="s">
        <v>412</v>
      </c>
      <c r="D25" s="2" t="s">
        <v>23</v>
      </c>
      <c r="E25" s="2">
        <v>20</v>
      </c>
    </row>
    <row r="26" ht="33" customHeight="1" spans="1:5">
      <c r="A26" s="2">
        <v>30815000710</v>
      </c>
      <c r="B26" s="2" t="s">
        <v>413</v>
      </c>
      <c r="C26" s="2" t="s">
        <v>414</v>
      </c>
      <c r="D26" s="2" t="s">
        <v>302</v>
      </c>
      <c r="E26" s="2">
        <v>7</v>
      </c>
    </row>
    <row r="27" ht="33" customHeight="1" spans="1:5">
      <c r="A27" s="2">
        <v>30815301420</v>
      </c>
      <c r="B27" s="2" t="s">
        <v>415</v>
      </c>
      <c r="C27" s="2" t="s">
        <v>416</v>
      </c>
      <c r="D27" s="2" t="s">
        <v>381</v>
      </c>
      <c r="E27" s="2">
        <v>131</v>
      </c>
    </row>
    <row r="28" ht="33" customHeight="1" spans="1:5">
      <c r="A28" s="2">
        <v>30815303110</v>
      </c>
      <c r="B28" s="2" t="s">
        <v>417</v>
      </c>
      <c r="C28" s="2" t="s">
        <v>418</v>
      </c>
      <c r="D28" s="2" t="s">
        <v>23</v>
      </c>
      <c r="E28" s="2">
        <v>7</v>
      </c>
    </row>
    <row r="29" ht="33" customHeight="1" spans="1:5">
      <c r="A29" s="2">
        <v>30815301710</v>
      </c>
      <c r="B29" s="2" t="s">
        <v>419</v>
      </c>
      <c r="C29" s="2" t="s">
        <v>420</v>
      </c>
      <c r="D29" s="2" t="s">
        <v>10</v>
      </c>
      <c r="E29" s="2">
        <v>65</v>
      </c>
    </row>
    <row r="30" ht="33" customHeight="1" spans="1:5">
      <c r="A30" s="2">
        <v>30815301320</v>
      </c>
      <c r="B30" s="2" t="s">
        <v>421</v>
      </c>
      <c r="C30" s="2" t="s">
        <v>422</v>
      </c>
      <c r="D30" s="2" t="s">
        <v>10</v>
      </c>
      <c r="E30" s="2">
        <v>20</v>
      </c>
    </row>
    <row r="31" ht="33" customHeight="1" spans="1:5">
      <c r="A31" s="2">
        <v>30815303620</v>
      </c>
      <c r="B31" s="2" t="s">
        <v>423</v>
      </c>
      <c r="C31" s="2" t="s">
        <v>424</v>
      </c>
      <c r="D31" s="2" t="s">
        <v>10</v>
      </c>
      <c r="E31" s="2">
        <v>3</v>
      </c>
    </row>
    <row r="32" ht="33" customHeight="1" spans="1:5">
      <c r="A32" s="2">
        <v>30815301810</v>
      </c>
      <c r="B32" s="2" t="s">
        <v>425</v>
      </c>
      <c r="C32" s="2" t="s">
        <v>426</v>
      </c>
      <c r="D32" s="2" t="s">
        <v>185</v>
      </c>
      <c r="E32" s="2">
        <v>99</v>
      </c>
    </row>
    <row r="33" ht="33" customHeight="1" spans="1:5">
      <c r="A33" s="2">
        <v>60503070001</v>
      </c>
      <c r="B33" s="2" t="s">
        <v>427</v>
      </c>
      <c r="C33" s="2" t="s">
        <v>40</v>
      </c>
      <c r="D33" s="2" t="s">
        <v>23</v>
      </c>
      <c r="E33" s="2">
        <v>3</v>
      </c>
    </row>
    <row r="34" ht="33" customHeight="1" spans="1:5">
      <c r="A34" s="2">
        <v>30815202310</v>
      </c>
      <c r="B34" s="2" t="s">
        <v>428</v>
      </c>
      <c r="C34" s="2" t="s">
        <v>429</v>
      </c>
      <c r="D34" s="2" t="s">
        <v>207</v>
      </c>
      <c r="E34" s="2">
        <v>20</v>
      </c>
    </row>
    <row r="35" ht="33" customHeight="1" spans="1:5">
      <c r="A35" s="2">
        <v>30815303010</v>
      </c>
      <c r="B35" s="2" t="s">
        <v>430</v>
      </c>
      <c r="C35" s="2" t="s">
        <v>431</v>
      </c>
      <c r="D35" s="2" t="s">
        <v>10</v>
      </c>
      <c r="E35" s="2">
        <v>126</v>
      </c>
    </row>
    <row r="36" ht="33" customHeight="1" spans="1:5">
      <c r="A36" s="2">
        <v>30815301910</v>
      </c>
      <c r="B36" s="2" t="s">
        <v>432</v>
      </c>
      <c r="C36" s="2" t="s">
        <v>433</v>
      </c>
      <c r="D36" s="2" t="s">
        <v>185</v>
      </c>
      <c r="E36" s="2">
        <v>142</v>
      </c>
    </row>
    <row r="37" ht="33" customHeight="1" spans="1:5">
      <c r="A37" s="2">
        <v>30815202510</v>
      </c>
      <c r="B37" s="2" t="s">
        <v>434</v>
      </c>
      <c r="C37" s="2" t="s">
        <v>435</v>
      </c>
      <c r="D37" s="2" t="s">
        <v>23</v>
      </c>
      <c r="E37" s="2">
        <v>27</v>
      </c>
    </row>
    <row r="38" ht="33" customHeight="1" spans="1:5">
      <c r="A38" s="2">
        <v>30815300910</v>
      </c>
      <c r="B38" s="2" t="s">
        <v>436</v>
      </c>
      <c r="C38" s="2" t="s">
        <v>437</v>
      </c>
      <c r="D38" s="2" t="s">
        <v>185</v>
      </c>
      <c r="E38" s="2">
        <v>136</v>
      </c>
    </row>
    <row r="39" ht="33" customHeight="1" spans="1:5">
      <c r="A39" s="2">
        <v>30815303120</v>
      </c>
      <c r="B39" s="2" t="s">
        <v>417</v>
      </c>
      <c r="C39" s="2" t="s">
        <v>418</v>
      </c>
      <c r="D39" s="2" t="s">
        <v>23</v>
      </c>
      <c r="E39" s="2">
        <v>4</v>
      </c>
    </row>
    <row r="40" ht="33" customHeight="1" spans="1:5">
      <c r="A40" s="2">
        <v>30815400810</v>
      </c>
      <c r="B40" s="2" t="s">
        <v>438</v>
      </c>
      <c r="C40" s="2" t="s">
        <v>439</v>
      </c>
      <c r="D40" s="2" t="s">
        <v>23</v>
      </c>
      <c r="E40" s="2">
        <v>20</v>
      </c>
    </row>
    <row r="41" ht="33" customHeight="1" spans="1:5">
      <c r="A41" s="2">
        <v>30815301010</v>
      </c>
      <c r="B41" s="2" t="s">
        <v>440</v>
      </c>
      <c r="C41" s="2" t="s">
        <v>441</v>
      </c>
      <c r="D41" s="2" t="s">
        <v>185</v>
      </c>
      <c r="E41" s="2">
        <v>76</v>
      </c>
    </row>
    <row r="42" ht="33" customHeight="1" spans="1:5">
      <c r="A42" s="2">
        <v>30815301510</v>
      </c>
      <c r="B42" s="2" t="s">
        <v>442</v>
      </c>
      <c r="C42" s="2" t="s">
        <v>443</v>
      </c>
      <c r="D42" s="2" t="s">
        <v>381</v>
      </c>
      <c r="E42" s="2">
        <v>74</v>
      </c>
    </row>
    <row r="43" ht="33" customHeight="1" spans="1:5">
      <c r="A43" s="2">
        <v>30815300110</v>
      </c>
      <c r="B43" s="2" t="s">
        <v>444</v>
      </c>
      <c r="C43" s="2" t="s">
        <v>445</v>
      </c>
      <c r="D43" s="2" t="s">
        <v>446</v>
      </c>
      <c r="E43" s="2">
        <v>19</v>
      </c>
    </row>
    <row r="44" ht="33" customHeight="1" spans="1:5">
      <c r="A44" s="2">
        <v>50515000800</v>
      </c>
      <c r="B44" s="2" t="s">
        <v>447</v>
      </c>
      <c r="C44" s="2" t="s">
        <v>448</v>
      </c>
      <c r="D44" s="2" t="s">
        <v>10</v>
      </c>
      <c r="E44" s="2">
        <v>5</v>
      </c>
    </row>
    <row r="45" ht="33" customHeight="1" spans="1:5">
      <c r="A45" s="2">
        <v>60503070101</v>
      </c>
      <c r="B45" s="2" t="s">
        <v>449</v>
      </c>
      <c r="C45" s="2" t="s">
        <v>40</v>
      </c>
      <c r="D45" s="2" t="s">
        <v>23</v>
      </c>
      <c r="E45" s="2">
        <v>1</v>
      </c>
    </row>
    <row r="46" ht="33" customHeight="1" spans="1:5">
      <c r="A46" s="2">
        <v>30307200102</v>
      </c>
      <c r="B46" s="2" t="s">
        <v>450</v>
      </c>
      <c r="C46" s="2" t="s">
        <v>451</v>
      </c>
      <c r="D46" s="2" t="s">
        <v>23</v>
      </c>
      <c r="E46" s="2">
        <v>22</v>
      </c>
    </row>
    <row r="47" ht="33" customHeight="1" spans="1:5">
      <c r="A47" s="2">
        <v>50515000600</v>
      </c>
      <c r="B47" s="2" t="s">
        <v>452</v>
      </c>
      <c r="C47" s="2" t="s">
        <v>453</v>
      </c>
      <c r="D47" s="2" t="s">
        <v>23</v>
      </c>
      <c r="E47" s="2">
        <v>5</v>
      </c>
    </row>
    <row r="48" ht="33" customHeight="1" spans="1:5">
      <c r="A48" s="2">
        <v>50515000400</v>
      </c>
      <c r="B48" s="2" t="s">
        <v>454</v>
      </c>
      <c r="C48" s="2" t="s">
        <v>455</v>
      </c>
      <c r="D48" s="2" t="s">
        <v>23</v>
      </c>
      <c r="E48" s="2">
        <v>10</v>
      </c>
    </row>
    <row r="49" ht="33" customHeight="1" spans="1:5">
      <c r="A49" s="2">
        <v>30815302510</v>
      </c>
      <c r="B49" s="2" t="s">
        <v>456</v>
      </c>
      <c r="C49" s="2" t="s">
        <v>457</v>
      </c>
      <c r="D49" s="2" t="s">
        <v>185</v>
      </c>
      <c r="E49" s="2">
        <v>40</v>
      </c>
    </row>
    <row r="50" ht="33" customHeight="1" spans="1:5">
      <c r="A50" s="2">
        <v>30815301630</v>
      </c>
      <c r="B50" s="2" t="s">
        <v>399</v>
      </c>
      <c r="C50" s="2" t="s">
        <v>458</v>
      </c>
      <c r="D50" s="2" t="s">
        <v>23</v>
      </c>
      <c r="E50" s="2">
        <v>9</v>
      </c>
    </row>
    <row r="51" ht="33" customHeight="1" spans="1:5">
      <c r="A51" s="2">
        <v>30815202410</v>
      </c>
      <c r="B51" s="2" t="s">
        <v>459</v>
      </c>
      <c r="C51" s="2" t="s">
        <v>460</v>
      </c>
      <c r="D51" s="2" t="s">
        <v>207</v>
      </c>
      <c r="E51" s="2">
        <v>26</v>
      </c>
    </row>
    <row r="52" ht="33" customHeight="1" spans="1:5">
      <c r="A52" s="2">
        <v>30815301410</v>
      </c>
      <c r="B52" s="2" t="s">
        <v>415</v>
      </c>
      <c r="C52" s="2" t="s">
        <v>461</v>
      </c>
      <c r="D52" s="2" t="s">
        <v>381</v>
      </c>
      <c r="E52" s="2">
        <v>18</v>
      </c>
    </row>
    <row r="53" ht="33" customHeight="1" spans="1:5">
      <c r="A53" s="2">
        <v>30815300510</v>
      </c>
      <c r="B53" s="2" t="s">
        <v>462</v>
      </c>
      <c r="C53" s="2" t="s">
        <v>463</v>
      </c>
      <c r="D53" s="2" t="s">
        <v>381</v>
      </c>
      <c r="E53" s="2">
        <v>18</v>
      </c>
    </row>
    <row r="54" ht="33" customHeight="1" spans="1:5">
      <c r="A54" s="2">
        <v>50515000200</v>
      </c>
      <c r="B54" s="2" t="s">
        <v>464</v>
      </c>
      <c r="C54" s="2" t="s">
        <v>465</v>
      </c>
      <c r="D54" s="2" t="s">
        <v>10</v>
      </c>
      <c r="E54" s="2">
        <v>3</v>
      </c>
    </row>
    <row r="55" ht="33" customHeight="1" spans="1:5">
      <c r="A55" s="2">
        <v>30815400820</v>
      </c>
      <c r="B55" s="2" t="s">
        <v>438</v>
      </c>
      <c r="C55" s="2" t="s">
        <v>466</v>
      </c>
      <c r="D55" s="2" t="s">
        <v>23</v>
      </c>
      <c r="E55" s="2">
        <v>1</v>
      </c>
    </row>
    <row r="57" ht="27" customHeight="1"/>
    <row r="58" ht="27" customHeight="1"/>
    <row r="59" ht="27" customHeight="1"/>
    <row r="60" ht="27" customHeight="1"/>
    <row r="61" ht="27" customHeight="1"/>
    <row r="62" ht="27" customHeight="1"/>
    <row r="63" ht="27" customHeight="1"/>
    <row r="64" ht="27" customHeight="1"/>
  </sheetData>
  <autoFilter xmlns:etc="http://www.wps.cn/officeDocument/2017/etCustomData" ref="A1:E55" etc:filterBottomFollowUsedRange="0">
    <extLst/>
  </autoFilter>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zoomScale="145" zoomScaleNormal="145" topLeftCell="A23" workbookViewId="0">
      <selection activeCell="I30" sqref="I30"/>
    </sheetView>
  </sheetViews>
  <sheetFormatPr defaultColWidth="9" defaultRowHeight="13.5" outlineLevelCol="4"/>
  <cols>
    <col min="1" max="1" width="13.875" style="3" customWidth="1"/>
    <col min="2" max="2" width="14.375" style="3" customWidth="1"/>
    <col min="3" max="3" width="38.75" style="3" customWidth="1"/>
    <col min="4" max="4" width="7.06666666666667" style="3" customWidth="1"/>
    <col min="5" max="16384" width="9" style="3"/>
  </cols>
  <sheetData>
    <row r="1" ht="24.95" customHeight="1" spans="1:5">
      <c r="A1" s="2" t="s">
        <v>0</v>
      </c>
      <c r="B1" s="2" t="s">
        <v>1</v>
      </c>
      <c r="C1" s="2" t="s">
        <v>2</v>
      </c>
      <c r="D1" s="2" t="s">
        <v>3</v>
      </c>
      <c r="E1" s="2" t="s">
        <v>4</v>
      </c>
    </row>
    <row r="2" ht="33" customHeight="1" spans="1:5">
      <c r="A2" s="2">
        <v>30815400110</v>
      </c>
      <c r="B2" s="2" t="s">
        <v>365</v>
      </c>
      <c r="C2" s="2" t="s">
        <v>366</v>
      </c>
      <c r="D2" s="2" t="s">
        <v>49</v>
      </c>
      <c r="E2" s="2">
        <v>1</v>
      </c>
    </row>
    <row r="3" ht="102" customHeight="1" spans="1:5">
      <c r="A3" s="2" t="s">
        <v>367</v>
      </c>
      <c r="B3" s="2" t="s">
        <v>368</v>
      </c>
      <c r="C3" s="2" t="s">
        <v>369</v>
      </c>
      <c r="D3" s="2" t="s">
        <v>23</v>
      </c>
      <c r="E3" s="2">
        <v>261</v>
      </c>
    </row>
    <row r="4" ht="33" customHeight="1" spans="1:5">
      <c r="A4" s="2" t="s">
        <v>15</v>
      </c>
      <c r="B4" s="2" t="s">
        <v>368</v>
      </c>
      <c r="C4" s="2" t="s">
        <v>370</v>
      </c>
      <c r="D4" s="2" t="s">
        <v>23</v>
      </c>
      <c r="E4" s="2">
        <v>140</v>
      </c>
    </row>
    <row r="5" ht="33" customHeight="1" spans="1:5">
      <c r="A5" s="2">
        <v>30815303210</v>
      </c>
      <c r="B5" s="2" t="s">
        <v>371</v>
      </c>
      <c r="C5" s="2" t="s">
        <v>372</v>
      </c>
      <c r="D5" s="2" t="s">
        <v>23</v>
      </c>
      <c r="E5" s="2">
        <v>19</v>
      </c>
    </row>
    <row r="6" ht="33" customHeight="1" spans="1:5">
      <c r="A6" s="2">
        <v>30815400200</v>
      </c>
      <c r="B6" s="2" t="s">
        <v>373</v>
      </c>
      <c r="C6" s="2" t="s">
        <v>374</v>
      </c>
      <c r="D6" s="2" t="s">
        <v>49</v>
      </c>
      <c r="E6" s="2">
        <v>2</v>
      </c>
    </row>
    <row r="7" ht="33" customHeight="1" spans="1:5">
      <c r="A7" s="2">
        <v>30815400650</v>
      </c>
      <c r="B7" s="2" t="s">
        <v>375</v>
      </c>
      <c r="C7" s="2" t="s">
        <v>376</v>
      </c>
      <c r="D7" s="2" t="s">
        <v>49</v>
      </c>
      <c r="E7" s="2">
        <v>1</v>
      </c>
    </row>
    <row r="8" ht="33" customHeight="1" spans="1:5">
      <c r="A8" s="2">
        <v>30815300310</v>
      </c>
      <c r="B8" s="2" t="s">
        <v>377</v>
      </c>
      <c r="C8" s="2" t="s">
        <v>378</v>
      </c>
      <c r="D8" s="2" t="s">
        <v>10</v>
      </c>
      <c r="E8" s="2">
        <v>8</v>
      </c>
    </row>
    <row r="9" ht="33" customHeight="1" spans="1:5">
      <c r="A9" s="2">
        <v>30815300410</v>
      </c>
      <c r="B9" s="2" t="s">
        <v>379</v>
      </c>
      <c r="C9" s="2" t="s">
        <v>380</v>
      </c>
      <c r="D9" s="2" t="s">
        <v>381</v>
      </c>
      <c r="E9" s="2">
        <v>41</v>
      </c>
    </row>
    <row r="10" ht="33" customHeight="1" spans="1:5">
      <c r="A10" s="2">
        <v>30815600210</v>
      </c>
      <c r="B10" s="2" t="s">
        <v>467</v>
      </c>
      <c r="C10" s="2" t="s">
        <v>468</v>
      </c>
      <c r="D10" s="2" t="s">
        <v>23</v>
      </c>
      <c r="E10" s="2">
        <v>3</v>
      </c>
    </row>
    <row r="11" ht="33" customHeight="1" spans="1:5">
      <c r="A11" s="2">
        <v>30815302310</v>
      </c>
      <c r="B11" s="2" t="s">
        <v>382</v>
      </c>
      <c r="C11" s="2" t="s">
        <v>383</v>
      </c>
      <c r="D11" s="2" t="s">
        <v>185</v>
      </c>
      <c r="E11" s="2">
        <v>10</v>
      </c>
    </row>
    <row r="12" ht="33" customHeight="1" spans="1:5">
      <c r="A12" s="2">
        <v>30815300710</v>
      </c>
      <c r="B12" s="2" t="s">
        <v>384</v>
      </c>
      <c r="C12" s="2" t="s">
        <v>385</v>
      </c>
      <c r="D12" s="2" t="s">
        <v>185</v>
      </c>
      <c r="E12" s="2">
        <v>39</v>
      </c>
    </row>
    <row r="13" ht="33" customHeight="1" spans="1:5">
      <c r="A13" s="2">
        <v>30815302210</v>
      </c>
      <c r="B13" s="2" t="s">
        <v>388</v>
      </c>
      <c r="C13" s="2" t="s">
        <v>389</v>
      </c>
      <c r="D13" s="2" t="s">
        <v>23</v>
      </c>
      <c r="E13" s="2">
        <v>12</v>
      </c>
    </row>
    <row r="14" ht="33" customHeight="1" spans="1:5">
      <c r="A14" s="2">
        <v>30815302010</v>
      </c>
      <c r="B14" s="2" t="s">
        <v>390</v>
      </c>
      <c r="C14" s="2" t="s">
        <v>391</v>
      </c>
      <c r="D14" s="2" t="s">
        <v>23</v>
      </c>
      <c r="E14" s="2">
        <v>13</v>
      </c>
    </row>
    <row r="15" ht="33" customHeight="1" spans="1:5">
      <c r="A15" s="2">
        <v>30815301210</v>
      </c>
      <c r="B15" s="2" t="s">
        <v>392</v>
      </c>
      <c r="C15" s="2" t="s">
        <v>393</v>
      </c>
      <c r="D15" s="2" t="s">
        <v>185</v>
      </c>
      <c r="E15" s="2">
        <v>24</v>
      </c>
    </row>
    <row r="16" ht="33" customHeight="1" spans="1:5">
      <c r="A16" s="2">
        <v>30815300420</v>
      </c>
      <c r="B16" s="2" t="s">
        <v>379</v>
      </c>
      <c r="C16" s="2" t="s">
        <v>394</v>
      </c>
      <c r="D16" s="2" t="s">
        <v>381</v>
      </c>
      <c r="E16" s="2">
        <v>13</v>
      </c>
    </row>
    <row r="17" ht="33" customHeight="1" spans="1:5">
      <c r="A17" s="2">
        <v>30815302410</v>
      </c>
      <c r="B17" s="2" t="s">
        <v>395</v>
      </c>
      <c r="C17" s="2" t="s">
        <v>396</v>
      </c>
      <c r="D17" s="2" t="s">
        <v>185</v>
      </c>
      <c r="E17" s="2">
        <v>13</v>
      </c>
    </row>
    <row r="18" ht="33" customHeight="1" spans="1:5">
      <c r="A18" s="2">
        <v>30815301610</v>
      </c>
      <c r="B18" s="2" t="s">
        <v>399</v>
      </c>
      <c r="C18" s="2" t="s">
        <v>400</v>
      </c>
      <c r="D18" s="2" t="s">
        <v>23</v>
      </c>
      <c r="E18" s="2">
        <v>33</v>
      </c>
    </row>
    <row r="19" ht="33" customHeight="1" spans="1:5">
      <c r="A19" s="2">
        <v>30815301110</v>
      </c>
      <c r="B19" s="2" t="s">
        <v>401</v>
      </c>
      <c r="C19" s="2" t="s">
        <v>402</v>
      </c>
      <c r="D19" s="2" t="s">
        <v>185</v>
      </c>
      <c r="E19" s="2">
        <v>24</v>
      </c>
    </row>
    <row r="20" ht="33" customHeight="1" spans="1:5">
      <c r="A20" s="2">
        <v>30815303410</v>
      </c>
      <c r="B20" s="2" t="s">
        <v>403</v>
      </c>
      <c r="C20" s="2" t="s">
        <v>404</v>
      </c>
      <c r="D20" s="2" t="s">
        <v>23</v>
      </c>
      <c r="E20" s="2">
        <v>6</v>
      </c>
    </row>
    <row r="21" ht="33" customHeight="1" spans="1:5">
      <c r="A21" s="2">
        <v>30815303510</v>
      </c>
      <c r="B21" s="2" t="s">
        <v>407</v>
      </c>
      <c r="C21" s="2" t="s">
        <v>408</v>
      </c>
      <c r="D21" s="2" t="s">
        <v>23</v>
      </c>
      <c r="E21" s="2">
        <v>8</v>
      </c>
    </row>
    <row r="22" ht="33" customHeight="1" spans="1:5">
      <c r="A22" s="2">
        <v>30203000802</v>
      </c>
      <c r="B22" s="2" t="s">
        <v>411</v>
      </c>
      <c r="C22" s="2" t="s">
        <v>412</v>
      </c>
      <c r="D22" s="2" t="s">
        <v>23</v>
      </c>
      <c r="E22" s="2">
        <v>10</v>
      </c>
    </row>
    <row r="23" ht="33" customHeight="1" spans="1:5">
      <c r="A23" s="2">
        <v>30815301710</v>
      </c>
      <c r="B23" s="2" t="s">
        <v>419</v>
      </c>
      <c r="C23" s="2" t="s">
        <v>420</v>
      </c>
      <c r="D23" s="2" t="s">
        <v>10</v>
      </c>
      <c r="E23" s="2">
        <v>45</v>
      </c>
    </row>
    <row r="24" ht="33" customHeight="1" spans="1:5">
      <c r="A24" s="2">
        <v>30815301320</v>
      </c>
      <c r="B24" s="2" t="s">
        <v>421</v>
      </c>
      <c r="C24" s="2" t="s">
        <v>422</v>
      </c>
      <c r="D24" s="2" t="s">
        <v>10</v>
      </c>
      <c r="E24" s="2">
        <v>19</v>
      </c>
    </row>
    <row r="25" ht="33" customHeight="1" spans="1:5">
      <c r="A25" s="2">
        <v>30815301810</v>
      </c>
      <c r="B25" s="2" t="s">
        <v>425</v>
      </c>
      <c r="C25" s="2" t="s">
        <v>426</v>
      </c>
      <c r="D25" s="2" t="s">
        <v>185</v>
      </c>
      <c r="E25" s="2">
        <v>51</v>
      </c>
    </row>
    <row r="26" ht="33" customHeight="1" spans="1:5">
      <c r="A26" s="2">
        <v>30815202310</v>
      </c>
      <c r="B26" s="2" t="s">
        <v>428</v>
      </c>
      <c r="C26" s="2" t="s">
        <v>429</v>
      </c>
      <c r="D26" s="2" t="s">
        <v>207</v>
      </c>
      <c r="E26" s="2">
        <v>2</v>
      </c>
    </row>
    <row r="27" ht="33" customHeight="1" spans="1:5">
      <c r="A27" s="2">
        <v>30815303010</v>
      </c>
      <c r="B27" s="2" t="s">
        <v>430</v>
      </c>
      <c r="C27" s="2" t="s">
        <v>431</v>
      </c>
      <c r="D27" s="2" t="s">
        <v>10</v>
      </c>
      <c r="E27" s="2">
        <v>34</v>
      </c>
    </row>
    <row r="28" ht="33" customHeight="1" spans="1:5">
      <c r="A28" s="2">
        <v>30815202510</v>
      </c>
      <c r="B28" s="2" t="s">
        <v>434</v>
      </c>
      <c r="C28" s="2" t="s">
        <v>435</v>
      </c>
      <c r="D28" s="2" t="s">
        <v>23</v>
      </c>
      <c r="E28" s="2">
        <v>3</v>
      </c>
    </row>
    <row r="29" ht="33" customHeight="1" spans="1:5">
      <c r="A29" s="2">
        <v>30815301620</v>
      </c>
      <c r="B29" s="2" t="s">
        <v>399</v>
      </c>
      <c r="C29" s="2" t="s">
        <v>469</v>
      </c>
      <c r="D29" s="2" t="s">
        <v>23</v>
      </c>
      <c r="E29" s="2">
        <v>23</v>
      </c>
    </row>
    <row r="30" ht="33" customHeight="1" spans="1:5">
      <c r="A30" s="2">
        <v>50515000800</v>
      </c>
      <c r="B30" s="2" t="s">
        <v>447</v>
      </c>
      <c r="C30" s="2" t="s">
        <v>448</v>
      </c>
      <c r="D30" s="2" t="s">
        <v>10</v>
      </c>
      <c r="E30" s="2">
        <v>3</v>
      </c>
    </row>
    <row r="31" ht="33" customHeight="1" spans="1:5">
      <c r="A31" s="2">
        <v>30815303630</v>
      </c>
      <c r="B31" s="2" t="s">
        <v>423</v>
      </c>
      <c r="C31" s="2" t="s">
        <v>470</v>
      </c>
      <c r="D31" s="2" t="s">
        <v>10</v>
      </c>
      <c r="E31" s="2">
        <v>1</v>
      </c>
    </row>
    <row r="32" ht="33" customHeight="1" spans="1:5">
      <c r="A32" s="2">
        <v>30307200102</v>
      </c>
      <c r="B32" s="2" t="s">
        <v>450</v>
      </c>
      <c r="C32" s="2" t="s">
        <v>451</v>
      </c>
      <c r="D32" s="2" t="s">
        <v>23</v>
      </c>
      <c r="E32" s="2">
        <v>12</v>
      </c>
    </row>
    <row r="33" ht="33" customHeight="1" spans="1:5">
      <c r="A33" s="2">
        <v>30815303610</v>
      </c>
      <c r="B33" s="2" t="s">
        <v>423</v>
      </c>
      <c r="C33" s="2" t="s">
        <v>471</v>
      </c>
      <c r="D33" s="2" t="s">
        <v>10</v>
      </c>
      <c r="E33" s="2">
        <v>1</v>
      </c>
    </row>
    <row r="34" ht="33" customHeight="1" spans="1:5">
      <c r="A34" s="2">
        <v>50515000400</v>
      </c>
      <c r="B34" s="2" t="s">
        <v>454</v>
      </c>
      <c r="C34" s="2" t="s">
        <v>455</v>
      </c>
      <c r="D34" s="2" t="s">
        <v>23</v>
      </c>
      <c r="E34" s="2">
        <v>1</v>
      </c>
    </row>
    <row r="35" ht="33" customHeight="1" spans="1:5">
      <c r="A35" s="2">
        <v>30815000722</v>
      </c>
      <c r="B35" s="2" t="s">
        <v>413</v>
      </c>
      <c r="C35" s="2" t="s">
        <v>472</v>
      </c>
      <c r="D35" s="2" t="s">
        <v>302</v>
      </c>
      <c r="E35" s="2">
        <v>1</v>
      </c>
    </row>
    <row r="36" ht="33" customHeight="1" spans="1:5">
      <c r="A36" s="2">
        <v>20806000100</v>
      </c>
      <c r="B36" s="2" t="s">
        <v>473</v>
      </c>
      <c r="C36" s="2" t="s">
        <v>474</v>
      </c>
      <c r="D36" s="2" t="s">
        <v>49</v>
      </c>
      <c r="E36" s="2">
        <v>1</v>
      </c>
    </row>
    <row r="37" ht="33" customHeight="1" spans="1:5">
      <c r="A37" s="2">
        <v>30815202320</v>
      </c>
      <c r="B37" s="2" t="s">
        <v>428</v>
      </c>
      <c r="C37" s="2" t="s">
        <v>475</v>
      </c>
      <c r="D37" s="2" t="s">
        <v>207</v>
      </c>
      <c r="E37" s="2">
        <v>2</v>
      </c>
    </row>
    <row r="38" ht="33" customHeight="1" spans="1:5">
      <c r="A38" s="2">
        <v>30815202421</v>
      </c>
      <c r="B38" s="2" t="s">
        <v>459</v>
      </c>
      <c r="C38" s="2" t="s">
        <v>476</v>
      </c>
      <c r="D38" s="2" t="s">
        <v>207</v>
      </c>
      <c r="E38" s="2">
        <v>2</v>
      </c>
    </row>
    <row r="40" ht="27" customHeight="1"/>
  </sheetData>
  <autoFilter xmlns:etc="http://www.wps.cn/officeDocument/2017/etCustomData" ref="A1:E40" etc:filterBottomFollowUsedRange="0">
    <extLst/>
  </autoFilter>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zoomScale="115" zoomScaleNormal="115" workbookViewId="0">
      <selection activeCell="G10" sqref="G10"/>
    </sheetView>
  </sheetViews>
  <sheetFormatPr defaultColWidth="9" defaultRowHeight="13.5" outlineLevelCol="4"/>
  <cols>
    <col min="1" max="1" width="10.5083333333333" customWidth="1"/>
    <col min="2" max="2" width="17.5083333333333" customWidth="1"/>
    <col min="3" max="3" width="76.4083333333333" customWidth="1"/>
  </cols>
  <sheetData>
    <row r="1" ht="66" customHeight="1" spans="1:5">
      <c r="A1" s="1" t="s">
        <v>0</v>
      </c>
      <c r="B1" s="1" t="s">
        <v>1</v>
      </c>
      <c r="C1" s="1" t="s">
        <v>2</v>
      </c>
      <c r="D1" s="1" t="s">
        <v>3</v>
      </c>
      <c r="E1" s="1" t="s">
        <v>4</v>
      </c>
    </row>
    <row r="2" ht="33" spans="1:5">
      <c r="A2" s="1">
        <v>1</v>
      </c>
      <c r="B2" s="1" t="s">
        <v>477</v>
      </c>
      <c r="C2" s="1" t="s">
        <v>478</v>
      </c>
      <c r="D2" s="1" t="s">
        <v>23</v>
      </c>
      <c r="E2" s="1">
        <v>14</v>
      </c>
    </row>
    <row r="3" ht="16.5" spans="1:5">
      <c r="A3" s="1">
        <v>2</v>
      </c>
      <c r="B3" s="1" t="s">
        <v>479</v>
      </c>
      <c r="C3" s="1" t="s">
        <v>480</v>
      </c>
      <c r="D3" s="1" t="s">
        <v>23</v>
      </c>
      <c r="E3" s="1">
        <v>12</v>
      </c>
    </row>
    <row r="4" ht="16.5" spans="1:5">
      <c r="A4" s="1">
        <v>3</v>
      </c>
      <c r="B4" s="1" t="s">
        <v>481</v>
      </c>
      <c r="C4" s="1" t="s">
        <v>482</v>
      </c>
      <c r="D4" s="1" t="s">
        <v>23</v>
      </c>
      <c r="E4" s="1">
        <v>22</v>
      </c>
    </row>
    <row r="5" ht="16.5" spans="1:5">
      <c r="A5" s="1">
        <v>4</v>
      </c>
      <c r="B5" s="1" t="s">
        <v>483</v>
      </c>
      <c r="C5" s="1" t="s">
        <v>484</v>
      </c>
      <c r="D5" s="1" t="s">
        <v>23</v>
      </c>
      <c r="E5" s="1">
        <v>9</v>
      </c>
    </row>
    <row r="6" ht="16.5" spans="1:5">
      <c r="A6" s="1">
        <v>5</v>
      </c>
      <c r="B6" s="1" t="s">
        <v>485</v>
      </c>
      <c r="C6" s="1" t="s">
        <v>486</v>
      </c>
      <c r="D6" s="2" t="s">
        <v>302</v>
      </c>
      <c r="E6" s="1">
        <v>13</v>
      </c>
    </row>
    <row r="7" ht="33" spans="1:5">
      <c r="A7" s="1">
        <v>6</v>
      </c>
      <c r="B7" s="1" t="s">
        <v>487</v>
      </c>
      <c r="C7" s="1" t="s">
        <v>488</v>
      </c>
      <c r="D7" s="1" t="s">
        <v>10</v>
      </c>
      <c r="E7" s="1">
        <v>5</v>
      </c>
    </row>
    <row r="8" ht="33" spans="1:5">
      <c r="A8" s="1">
        <v>7</v>
      </c>
      <c r="B8" s="1" t="s">
        <v>489</v>
      </c>
      <c r="C8" s="1" t="s">
        <v>490</v>
      </c>
      <c r="D8" s="1" t="s">
        <v>23</v>
      </c>
      <c r="E8" s="1">
        <v>10</v>
      </c>
    </row>
    <row r="9" ht="16.5" spans="1:5">
      <c r="A9" s="1">
        <v>8</v>
      </c>
      <c r="B9" s="1" t="s">
        <v>491</v>
      </c>
      <c r="C9" s="1" t="s">
        <v>492</v>
      </c>
      <c r="D9" s="1" t="s">
        <v>493</v>
      </c>
      <c r="E9" s="1">
        <v>167</v>
      </c>
    </row>
    <row r="10" ht="16.5" spans="1:5">
      <c r="A10" s="1">
        <v>9</v>
      </c>
      <c r="B10" s="1" t="s">
        <v>494</v>
      </c>
      <c r="C10" s="1" t="s">
        <v>495</v>
      </c>
      <c r="D10" s="1" t="s">
        <v>302</v>
      </c>
      <c r="E10" s="1">
        <v>43</v>
      </c>
    </row>
    <row r="11" ht="66" spans="1:5">
      <c r="A11" s="1">
        <v>10</v>
      </c>
      <c r="B11" s="1" t="s">
        <v>496</v>
      </c>
      <c r="C11" s="1" t="s">
        <v>497</v>
      </c>
      <c r="D11" s="1" t="s">
        <v>23</v>
      </c>
      <c r="E11" s="1">
        <v>4</v>
      </c>
    </row>
    <row r="12" ht="16.5" spans="1:5">
      <c r="A12" s="1">
        <v>11</v>
      </c>
      <c r="B12" s="1" t="s">
        <v>498</v>
      </c>
      <c r="C12" s="1" t="s">
        <v>499</v>
      </c>
      <c r="D12" s="1" t="s">
        <v>23</v>
      </c>
      <c r="E12" s="1">
        <v>6</v>
      </c>
    </row>
    <row r="13" ht="16.5" spans="1:5">
      <c r="A13" s="1">
        <v>12</v>
      </c>
      <c r="B13" s="1" t="s">
        <v>500</v>
      </c>
      <c r="C13" s="1" t="s">
        <v>501</v>
      </c>
      <c r="D13" s="1" t="s">
        <v>23</v>
      </c>
      <c r="E13" s="1">
        <v>20</v>
      </c>
    </row>
    <row r="14" ht="16.5" spans="1:5">
      <c r="A14" s="1">
        <v>13</v>
      </c>
      <c r="B14" s="1" t="s">
        <v>502</v>
      </c>
      <c r="C14" s="1" t="s">
        <v>503</v>
      </c>
      <c r="D14" s="1" t="s">
        <v>504</v>
      </c>
      <c r="E14" s="1">
        <v>17</v>
      </c>
    </row>
    <row r="15" ht="45.95" customHeight="1" spans="1:5">
      <c r="A15" s="1">
        <v>14</v>
      </c>
      <c r="B15" s="1" t="s">
        <v>505</v>
      </c>
      <c r="C15" s="1" t="s">
        <v>506</v>
      </c>
      <c r="D15" s="1" t="s">
        <v>10</v>
      </c>
      <c r="E15" s="1">
        <v>6</v>
      </c>
    </row>
    <row r="16" ht="45.95" customHeight="1" spans="1:5">
      <c r="A16" s="1">
        <v>15</v>
      </c>
      <c r="B16" s="1" t="s">
        <v>507</v>
      </c>
      <c r="C16" s="1" t="s">
        <v>508</v>
      </c>
      <c r="D16" s="2" t="s">
        <v>10</v>
      </c>
      <c r="E16" s="1">
        <v>4</v>
      </c>
    </row>
    <row r="17" ht="33" spans="1:5">
      <c r="A17" s="1">
        <v>16</v>
      </c>
      <c r="B17" s="1" t="s">
        <v>509</v>
      </c>
      <c r="C17" s="1" t="s">
        <v>510</v>
      </c>
      <c r="D17" s="2" t="s">
        <v>207</v>
      </c>
      <c r="E17" s="1">
        <v>8</v>
      </c>
    </row>
  </sheetData>
  <autoFilter xmlns:etc="http://www.wps.cn/officeDocument/2017/etCustomData" ref="A1:E17" etc:filterBottomFollowUsedRange="0">
    <sortState ref="A1:E17">
      <sortCondition ref="A2"/>
    </sortState>
    <extLst/>
  </autoFilter>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abSelected="1" zoomScale="115" zoomScaleNormal="115" workbookViewId="0">
      <selection activeCell="K10" sqref="K10"/>
    </sheetView>
  </sheetViews>
  <sheetFormatPr defaultColWidth="9" defaultRowHeight="13.5" outlineLevelCol="4"/>
  <cols>
    <col min="1" max="1" width="10.5083333333333" customWidth="1"/>
    <col min="2" max="2" width="17.5083333333333" customWidth="1"/>
    <col min="3" max="3" width="76.4083333333333" customWidth="1"/>
  </cols>
  <sheetData>
    <row r="1" ht="66" customHeight="1" spans="1:5">
      <c r="A1" s="1" t="s">
        <v>0</v>
      </c>
      <c r="B1" s="1" t="s">
        <v>1</v>
      </c>
      <c r="C1" s="1" t="s">
        <v>2</v>
      </c>
      <c r="D1" s="1" t="s">
        <v>3</v>
      </c>
      <c r="E1" s="1" t="s">
        <v>4</v>
      </c>
    </row>
    <row r="2" ht="33" spans="1:5">
      <c r="A2" s="1">
        <v>1</v>
      </c>
      <c r="B2" s="1" t="s">
        <v>477</v>
      </c>
      <c r="C2" s="1" t="s">
        <v>478</v>
      </c>
      <c r="D2" s="1" t="s">
        <v>23</v>
      </c>
      <c r="E2" s="1">
        <v>11</v>
      </c>
    </row>
    <row r="3" ht="16.5" spans="1:5">
      <c r="A3" s="1">
        <v>2</v>
      </c>
      <c r="B3" s="1" t="s">
        <v>479</v>
      </c>
      <c r="C3" s="1" t="s">
        <v>480</v>
      </c>
      <c r="D3" s="1" t="s">
        <v>23</v>
      </c>
      <c r="E3" s="1">
        <v>17</v>
      </c>
    </row>
    <row r="4" ht="16.5" spans="1:5">
      <c r="A4" s="1">
        <v>3</v>
      </c>
      <c r="B4" s="1" t="s">
        <v>481</v>
      </c>
      <c r="C4" s="1" t="s">
        <v>482</v>
      </c>
      <c r="D4" s="1" t="s">
        <v>23</v>
      </c>
      <c r="E4" s="1">
        <v>19</v>
      </c>
    </row>
    <row r="5" ht="16.5" spans="1:5">
      <c r="A5" s="1">
        <v>4</v>
      </c>
      <c r="B5" s="1" t="s">
        <v>483</v>
      </c>
      <c r="C5" s="1" t="s">
        <v>484</v>
      </c>
      <c r="D5" s="1" t="s">
        <v>23</v>
      </c>
      <c r="E5" s="1">
        <v>5</v>
      </c>
    </row>
    <row r="6" ht="16.5" spans="1:5">
      <c r="A6" s="1">
        <v>5</v>
      </c>
      <c r="B6" s="1" t="s">
        <v>485</v>
      </c>
      <c r="C6" s="1" t="s">
        <v>486</v>
      </c>
      <c r="D6" s="2" t="s">
        <v>302</v>
      </c>
      <c r="E6" s="1">
        <v>8</v>
      </c>
    </row>
    <row r="7" ht="33" spans="1:5">
      <c r="A7" s="1">
        <v>6</v>
      </c>
      <c r="B7" s="1" t="s">
        <v>487</v>
      </c>
      <c r="C7" s="1" t="s">
        <v>488</v>
      </c>
      <c r="D7" s="1" t="s">
        <v>10</v>
      </c>
      <c r="E7" s="1">
        <v>2</v>
      </c>
    </row>
    <row r="8" ht="33" spans="1:5">
      <c r="A8" s="1">
        <v>7</v>
      </c>
      <c r="B8" s="1" t="s">
        <v>489</v>
      </c>
      <c r="C8" s="1" t="s">
        <v>490</v>
      </c>
      <c r="D8" s="1" t="s">
        <v>23</v>
      </c>
      <c r="E8" s="1">
        <v>5</v>
      </c>
    </row>
    <row r="9" ht="16.5" spans="1:5">
      <c r="A9" s="1">
        <v>8</v>
      </c>
      <c r="B9" s="1" t="s">
        <v>491</v>
      </c>
      <c r="C9" s="1" t="s">
        <v>492</v>
      </c>
      <c r="D9" s="1" t="s">
        <v>493</v>
      </c>
      <c r="E9" s="1">
        <v>32</v>
      </c>
    </row>
    <row r="10" ht="16.5" spans="1:5">
      <c r="A10" s="1">
        <v>9</v>
      </c>
      <c r="B10" s="1" t="s">
        <v>494</v>
      </c>
      <c r="C10" s="1" t="s">
        <v>495</v>
      </c>
      <c r="D10" s="1" t="s">
        <v>302</v>
      </c>
      <c r="E10" s="1">
        <v>10</v>
      </c>
    </row>
    <row r="11" ht="66" spans="1:5">
      <c r="A11" s="1">
        <v>10</v>
      </c>
      <c r="B11" s="1" t="s">
        <v>496</v>
      </c>
      <c r="C11" s="1" t="s">
        <v>497</v>
      </c>
      <c r="D11" s="1" t="s">
        <v>23</v>
      </c>
      <c r="E11" s="1">
        <v>1</v>
      </c>
    </row>
    <row r="12" ht="16.5" spans="1:5">
      <c r="A12" s="1">
        <v>11</v>
      </c>
      <c r="B12" s="1" t="s">
        <v>498</v>
      </c>
      <c r="C12" s="1" t="s">
        <v>499</v>
      </c>
      <c r="D12" s="1" t="s">
        <v>23</v>
      </c>
      <c r="E12" s="1">
        <v>2</v>
      </c>
    </row>
    <row r="13" ht="16.5" spans="1:5">
      <c r="A13" s="1">
        <v>12</v>
      </c>
      <c r="B13" s="1" t="s">
        <v>500</v>
      </c>
      <c r="C13" s="1" t="s">
        <v>501</v>
      </c>
      <c r="D13" s="1" t="s">
        <v>23</v>
      </c>
      <c r="E13" s="1">
        <v>11</v>
      </c>
    </row>
    <row r="14" ht="16.5" spans="1:5">
      <c r="A14" s="1">
        <v>13</v>
      </c>
      <c r="B14" s="1" t="s">
        <v>502</v>
      </c>
      <c r="C14" s="1" t="s">
        <v>503</v>
      </c>
      <c r="D14" s="1" t="s">
        <v>504</v>
      </c>
      <c r="E14" s="1">
        <v>3</v>
      </c>
    </row>
    <row r="15" ht="45.95" customHeight="1" spans="1:5">
      <c r="A15" s="1">
        <v>14</v>
      </c>
      <c r="B15" s="1" t="s">
        <v>505</v>
      </c>
      <c r="C15" s="1" t="s">
        <v>506</v>
      </c>
      <c r="D15" s="1" t="s">
        <v>10</v>
      </c>
      <c r="E15" s="1">
        <v>2</v>
      </c>
    </row>
    <row r="16" ht="45.95" customHeight="1" spans="1:5">
      <c r="A16" s="1">
        <v>15</v>
      </c>
      <c r="B16" s="1" t="s">
        <v>507</v>
      </c>
      <c r="C16" s="1" t="s">
        <v>508</v>
      </c>
      <c r="D16" s="2" t="s">
        <v>10</v>
      </c>
      <c r="E16" s="1">
        <v>3</v>
      </c>
    </row>
    <row r="17" ht="33" spans="1:5">
      <c r="A17" s="1">
        <v>16</v>
      </c>
      <c r="B17" s="1" t="s">
        <v>509</v>
      </c>
      <c r="C17" s="1" t="s">
        <v>510</v>
      </c>
      <c r="D17" s="2" t="s">
        <v>207</v>
      </c>
      <c r="E17" s="1">
        <v>7</v>
      </c>
    </row>
  </sheetData>
  <sortState ref="A2:E17">
    <sortCondition ref="A2"/>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8</vt:i4>
      </vt:variant>
    </vt:vector>
  </HeadingPairs>
  <TitlesOfParts>
    <vt:vector size="8" baseType="lpstr">
      <vt:lpstr>中学美术 </vt:lpstr>
      <vt:lpstr>小学美术</vt:lpstr>
      <vt:lpstr>中学体育</vt:lpstr>
      <vt:lpstr>小学体育</vt:lpstr>
      <vt:lpstr>小学音乐</vt:lpstr>
      <vt:lpstr>中学音乐 </vt:lpstr>
      <vt:lpstr>小学心理</vt:lpstr>
      <vt:lpstr>中学心理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琛</cp:lastModifiedBy>
  <dcterms:created xsi:type="dcterms:W3CDTF">2025-05-14T02:45:00Z</dcterms:created>
  <dcterms:modified xsi:type="dcterms:W3CDTF">2025-06-25T06:13:49Z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2.5.6</vt:lpwstr>
  </property>
  <property fmtid="{D5CDD505-2E9C-101B-9397-08002B2CF9AE}" pid="4" name="KSOProductBuildVer">
    <vt:lpwstr>2052-12.1.0.21541</vt:lpwstr>
  </property>
  <property fmtid="{D5CDD505-2E9C-101B-9397-08002B2CF9AE}" pid="5" name="ICV">
    <vt:lpwstr>80D0B44DF1DA47A0BC83C3AAD4047A9F_12</vt:lpwstr>
  </property>
</Properties>
</file>