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929" activeTab="5"/>
  </bookViews>
  <sheets>
    <sheet name="封-1 工程量清单限价封面" sheetId="4" r:id="rId1"/>
    <sheet name="扉-2 工程量清单扉页" sheetId="5" r:id="rId2"/>
    <sheet name="总汇总表" sheetId="7" r:id="rId3"/>
    <sheet name="北站西路汇总表" sheetId="6" r:id="rId4"/>
    <sheet name="北站西路清单明细" sheetId="1" r:id="rId5"/>
    <sheet name="北站西路道路明细" sheetId="8" r:id="rId6"/>
    <sheet name="北站西路道路洒水明细" sheetId="25" r:id="rId7"/>
    <sheet name="火车西站汇总表" sheetId="9" r:id="rId8"/>
    <sheet name="火车西站清单明细" sheetId="10" r:id="rId9"/>
    <sheet name="火车西站道路明细" sheetId="21" r:id="rId10"/>
    <sheet name="火车西站道路洒水明细" sheetId="23" r:id="rId11"/>
    <sheet name="王家沟汇总表" sheetId="12" r:id="rId12"/>
    <sheet name="王家沟清单明细" sheetId="13" r:id="rId13"/>
    <sheet name="王家沟道路明细" sheetId="22" r:id="rId14"/>
    <sheet name="王家沟道路洒水明细" sheetId="24" r:id="rId15"/>
    <sheet name="西湖汇总表 " sheetId="15" r:id="rId16"/>
    <sheet name="西湖清单明细" sheetId="16" r:id="rId17"/>
    <sheet name="西湖巷道明细" sheetId="17" r:id="rId18"/>
    <sheet name="白鸟湖一号台地汇总表" sheetId="18" r:id="rId19"/>
    <sheet name="白鸟湖一号台地清单明细" sheetId="19" r:id="rId20"/>
    <sheet name="白鸟湖一号台地道路明细" sheetId="20" r:id="rId21"/>
  </sheets>
  <definedNames>
    <definedName name="_xlnm._FilterDatabase" localSheetId="5" hidden="1">北站西路道路明细!$A$2:$XEM$35</definedName>
    <definedName name="_xlnm._FilterDatabase" localSheetId="9" hidden="1">火车西站道路明细!$A$2:$M$45</definedName>
    <definedName name="_xlnm._FilterDatabase" localSheetId="13" hidden="1">王家沟道路明细!$A$2:$M$67</definedName>
    <definedName name="_xlnm._FilterDatabase" localSheetId="17" hidden="1">西湖巷道明细!$A$2:$L$103</definedName>
    <definedName name="_xlnm._FilterDatabase" localSheetId="20" hidden="1">白鸟湖一号台地道路明细!$A$2:$Q$31</definedName>
    <definedName name="_xlnm.Print_Titles" localSheetId="4">北站西路清单明细!$1:$3</definedName>
    <definedName name="_xlnm.Print_Titles" localSheetId="8">火车西站清单明细!$1:$3</definedName>
    <definedName name="_xlnm.Print_Titles" localSheetId="12">王家沟清单明细!$1:$3</definedName>
    <definedName name="_xlnm.Print_Titles" localSheetId="16">西湖清单明细!$1:$3</definedName>
    <definedName name="_xlnm.Print_Titles" localSheetId="19">白鸟湖一号台地清单明细!$1:$3</definedName>
    <definedName name="_xlnm.Print_Area" localSheetId="2">总汇总表!$A$1:$D$8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联想</author>
  </authors>
  <commentList>
    <comment ref="G2" authorId="0">
      <text>
        <r>
          <rPr>
            <b/>
            <sz val="9"/>
            <rFont val="宋体"/>
            <charset val="134"/>
          </rPr>
          <t>联想:</t>
        </r>
        <r>
          <rPr>
            <sz val="9"/>
            <rFont val="宋体"/>
            <charset val="134"/>
          </rPr>
          <t xml:space="preserve">
</t>
        </r>
      </text>
    </comment>
  </commentList>
</comments>
</file>

<file path=xl/comments2.xml><?xml version="1.0" encoding="utf-8"?>
<comments xmlns="http://schemas.openxmlformats.org/spreadsheetml/2006/main">
  <authors>
    <author>联想</author>
  </authors>
  <commentList>
    <comment ref="G2" authorId="0">
      <text>
        <r>
          <rPr>
            <b/>
            <sz val="9"/>
            <rFont val="宋体"/>
            <charset val="134"/>
          </rPr>
          <t>联想:</t>
        </r>
        <r>
          <rPr>
            <sz val="9"/>
            <rFont val="宋体"/>
            <charset val="134"/>
          </rPr>
          <t xml:space="preserve">
</t>
        </r>
      </text>
    </comment>
  </commentList>
</comments>
</file>

<file path=xl/comments3.xml><?xml version="1.0" encoding="utf-8"?>
<comments xmlns="http://schemas.openxmlformats.org/spreadsheetml/2006/main">
  <authors>
    <author>联想</author>
  </authors>
  <commentList>
    <comment ref="G2" authorId="0">
      <text>
        <r>
          <rPr>
            <b/>
            <sz val="9"/>
            <rFont val="宋体"/>
            <charset val="134"/>
          </rPr>
          <t>联想:</t>
        </r>
        <r>
          <rPr>
            <sz val="9"/>
            <rFont val="宋体"/>
            <charset val="134"/>
          </rPr>
          <t xml:space="preserve">
</t>
        </r>
      </text>
    </comment>
  </commentList>
</comments>
</file>

<file path=xl/sharedStrings.xml><?xml version="1.0" encoding="utf-8"?>
<sst xmlns="http://schemas.openxmlformats.org/spreadsheetml/2006/main" count="1463" uniqueCount="527">
  <si>
    <t>火车西站等街道市容环卫服务外包项目</t>
  </si>
  <si>
    <t>工程量清单</t>
  </si>
  <si>
    <t/>
  </si>
  <si>
    <t>招  标  人：</t>
  </si>
  <si>
    <t>(单位盖章)</t>
  </si>
  <si>
    <t>造价咨询人：</t>
  </si>
  <si>
    <t xml:space="preserve">   年   月   日</t>
  </si>
  <si>
    <t>封—1</t>
  </si>
  <si>
    <t>工程</t>
  </si>
  <si>
    <t>(单位资质专用章)</t>
  </si>
  <si>
    <t>法定代表人
或其授权人：</t>
  </si>
  <si>
    <t>(签字或盖章)</t>
  </si>
  <si>
    <t>编  制  人：</t>
  </si>
  <si>
    <t>复  核  人：</t>
  </si>
  <si>
    <t>(造价人员签字盖专用章)</t>
  </si>
  <si>
    <t>(造价工程师签字盖专用章)</t>
  </si>
  <si>
    <t>编 制 时 间：</t>
  </si>
  <si>
    <t xml:space="preserve">    年   月   日</t>
  </si>
  <si>
    <t>复 核 时 间：</t>
  </si>
  <si>
    <t>扉—2</t>
  </si>
  <si>
    <t>序号</t>
  </si>
  <si>
    <t>作业内容</t>
  </si>
  <si>
    <t>费用（元）</t>
  </si>
  <si>
    <t>备注</t>
  </si>
  <si>
    <t>总造价</t>
  </si>
  <si>
    <t>环卫服务保洁外包造价汇总表</t>
  </si>
  <si>
    <t>北站西路街道总造价</t>
  </si>
  <si>
    <t>北站西路街道清扫保洁费用</t>
  </si>
  <si>
    <t>北站西路清扫保洁投标报价</t>
  </si>
  <si>
    <t>片区</t>
  </si>
  <si>
    <t>作业范围</t>
  </si>
  <si>
    <t>单位</t>
  </si>
  <si>
    <t>数量</t>
  </si>
  <si>
    <t>全费用综合单价（元）</t>
  </si>
  <si>
    <t>合价（元）</t>
  </si>
  <si>
    <t>作业要求</t>
  </si>
  <si>
    <t>一、道路清扫保洁</t>
  </si>
  <si>
    <t>北站西路</t>
  </si>
  <si>
    <t>北站西路道路清扫保洁（一天一扫，全天保洁）</t>
  </si>
  <si>
    <t>m2</t>
  </si>
  <si>
    <t>1、道路清扫、保洁工作要求：道路机械化清扫，日最低气温在 5℃以上带水作业，全天一扫全保，早扫于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t>
  </si>
  <si>
    <t>北站西路道路清扫保洁（两天一扫，全天保洁）</t>
  </si>
  <si>
    <t>1、道路清扫、保洁工作要求：道路机械化清扫，日最低气温在 5℃以上带水作业，两天一扫每天保洁，早扫于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t>
  </si>
  <si>
    <t>北站西路道路清扫保洁（三天一扫，全天保洁）</t>
  </si>
  <si>
    <t>1、道路清扫、保洁工作要求：道路机械化清扫，日最低气温在 5℃以上带水作业，三天一扫每天保洁，早扫于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t>
  </si>
  <si>
    <t>道路清扫费用小计</t>
  </si>
  <si>
    <t>二、人行道清扫保洁</t>
  </si>
  <si>
    <t>人行道清扫保洁（二、三级）</t>
  </si>
  <si>
    <t>二、三级人行道清扫保洁要求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t>
  </si>
  <si>
    <t>人行道清扫保洁（四级）</t>
  </si>
  <si>
    <t>四级人行道清扫保洁要求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t>
  </si>
  <si>
    <t>人行道清扫费用小计</t>
  </si>
  <si>
    <t>三、道路冰雪清除清运</t>
  </si>
  <si>
    <t>北站西路机动车道、非机动车道清除冰雪
清雪清运</t>
  </si>
  <si>
    <t>北站西路道路清除冰雪-清雪清运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并及时清运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</si>
  <si>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北站西路道清除冰雪（商业网点较少）
清雪不清运</t>
  </si>
  <si>
    <t>商业网点较少区域清除冰雪-清雪不清运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</si>
  <si>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北站西路道路清除冰雪（巷道）
清雪不清运</t>
  </si>
  <si>
    <t>巷道区域清除冰雪-清雪不清运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</si>
  <si>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冰雪清除清运费用小计</t>
  </si>
  <si>
    <t>四、人行道清除冰雪</t>
  </si>
  <si>
    <t>人行道清除冰雪（商业街、商业网点较少）</t>
  </si>
  <si>
    <t>人行道（商业街、商业网点较少）清除冰雪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t>
  </si>
  <si>
    <t>人行道清除冰雪（巷道）</t>
  </si>
  <si>
    <t>人行道（巷道）清除冰雪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t>
  </si>
  <si>
    <t>人行道清除冰雪费用小计</t>
  </si>
  <si>
    <t>五、道路洒水降尘</t>
  </si>
  <si>
    <t>机动车道、非机动车道洒水（一天三洒）</t>
  </si>
  <si>
    <t>m</t>
  </si>
  <si>
    <t>机动车道路洒水
1、道路洒水降尘工作应保证晴天时辖区主要道路每天洒水,洒水车洒水降尘作业时必须具备GPRS行车记录仪,降雨时立即停止洒水降尘作业,待雨停后继续开展洒水作业(当日最低气温低于5℃时,停止夜间洒水)，洒水次数按业主及相关管理办法执行。
2、负责服务期内人员、车辆安全事故、交通违法行为的处理和善后工作
3、在服务期内严格遵守特种车辆管理的有关规定，对机械设备按照《城市快速路车辆检查保养制度（试行）》进行维护保养、维修、配件更换及车辆年检等工作
4、必须满足《区城市管理局市容环境卫生检查管理办法》的考核要求；
5、区委、管委会(区政府)安排的其他临吋性道路洒水等工作
6、其他未尽事宜详见编制说明中环卫服务保洁要求</t>
  </si>
  <si>
    <t>道路洒水降尘费用小计</t>
  </si>
  <si>
    <t>总造价合计</t>
  </si>
  <si>
    <t>北站西路街道道路明细（三类）</t>
  </si>
  <si>
    <t>道路名称</t>
  </si>
  <si>
    <t>道路起点-终点</t>
  </si>
  <si>
    <t>道路长度（m）</t>
  </si>
  <si>
    <t>人行道长度（m）</t>
  </si>
  <si>
    <t>机动车道宽度（m）</t>
  </si>
  <si>
    <t>人行道宽度（m）</t>
  </si>
  <si>
    <t>机动车道面积(m2)</t>
  </si>
  <si>
    <t>人行道面积(m2)</t>
  </si>
  <si>
    <t>清扫频次</t>
  </si>
  <si>
    <t>保洁等级</t>
  </si>
  <si>
    <t>清雪要求</t>
  </si>
  <si>
    <t>北站公路</t>
  </si>
  <si>
    <t>北三路-兵储、百户路-头屯河公路</t>
  </si>
  <si>
    <t>一日一扫</t>
  </si>
  <si>
    <t>二级</t>
  </si>
  <si>
    <t>清雪清运</t>
  </si>
  <si>
    <t>兵储-百户路（桥下）</t>
  </si>
  <si>
    <t>人行道机械清扫</t>
  </si>
  <si>
    <t>兵储-百户路（桥上）</t>
  </si>
  <si>
    <t>北站四路</t>
  </si>
  <si>
    <t>泰山街-北站公路</t>
  </si>
  <si>
    <t>豫清路</t>
  </si>
  <si>
    <t>北站公路-乌奎高速</t>
  </si>
  <si>
    <t>北八路-沙坪东街</t>
  </si>
  <si>
    <t>沙坪路</t>
  </si>
  <si>
    <t>中枢北路-北一路</t>
  </si>
  <si>
    <t>北二路</t>
  </si>
  <si>
    <t>豫清路-西四路</t>
  </si>
  <si>
    <t>一日一扫工程量小计</t>
  </si>
  <si>
    <t>豫清路立交</t>
  </si>
  <si>
    <t>豫清路与乌昌大道联通工程</t>
  </si>
  <si>
    <t>两日一扫</t>
  </si>
  <si>
    <t>三级</t>
  </si>
  <si>
    <t>城北跨区高架</t>
  </si>
  <si>
    <t>北三路-乌昌中线</t>
  </si>
  <si>
    <t>银环路</t>
  </si>
  <si>
    <t>清雪不清运</t>
  </si>
  <si>
    <t>西四路</t>
  </si>
  <si>
    <t>北八路-沙坪路</t>
  </si>
  <si>
    <t>两日一扫工程量小计</t>
  </si>
  <si>
    <t>城北跨区高架桥下辅道</t>
  </si>
  <si>
    <t>北站公路-835处</t>
  </si>
  <si>
    <t>三日一扫</t>
  </si>
  <si>
    <t>四级</t>
  </si>
  <si>
    <t>西三路</t>
  </si>
  <si>
    <t>北六路-沙坪路</t>
  </si>
  <si>
    <t>西二路</t>
  </si>
  <si>
    <t>北七路</t>
  </si>
  <si>
    <t>北八路</t>
  </si>
  <si>
    <t>联通D匝道</t>
  </si>
  <si>
    <t>沙坪路-机场高速</t>
  </si>
  <si>
    <t>联通A匝道</t>
  </si>
  <si>
    <t>乌昌快速路-沙坪路</t>
  </si>
  <si>
    <t>联通B匝道</t>
  </si>
  <si>
    <t>联通C匝道</t>
  </si>
  <si>
    <t>豫宾西街</t>
  </si>
  <si>
    <t>中枢北路-豫清路</t>
  </si>
  <si>
    <t>南四路</t>
  </si>
  <si>
    <t>北泰路</t>
  </si>
  <si>
    <t>北四路-北站公路</t>
  </si>
  <si>
    <t>新道巷</t>
  </si>
  <si>
    <t>北站公路–现状铁路</t>
  </si>
  <si>
    <t>无名巷道</t>
  </si>
  <si>
    <t>北站公路-鑫新通管业西侧空地</t>
  </si>
  <si>
    <t>北四路西二巷</t>
  </si>
  <si>
    <t>北四路-巷道尽头</t>
  </si>
  <si>
    <t>三日一扫工程量小计</t>
  </si>
  <si>
    <t>北站西路道路工程量合计</t>
  </si>
  <si>
    <t>北站西路街道道路洒水工程量明细</t>
  </si>
  <si>
    <r>
      <rPr>
        <b/>
        <sz val="11"/>
        <color theme="1"/>
        <rFont val="宋体"/>
        <charset val="134"/>
      </rPr>
      <t>道路</t>
    </r>
  </si>
  <si>
    <r>
      <rPr>
        <b/>
        <sz val="11"/>
        <color theme="1"/>
        <rFont val="宋体"/>
        <charset val="134"/>
      </rPr>
      <t>起点</t>
    </r>
  </si>
  <si>
    <r>
      <rPr>
        <b/>
        <sz val="11"/>
        <color theme="1"/>
        <rFont val="宋体"/>
        <charset val="134"/>
      </rPr>
      <t>终点</t>
    </r>
  </si>
  <si>
    <r>
      <rPr>
        <b/>
        <sz val="11"/>
        <color theme="1"/>
        <rFont val="宋体"/>
        <charset val="134"/>
      </rPr>
      <t>长度</t>
    </r>
    <r>
      <rPr>
        <b/>
        <sz val="11"/>
        <color theme="1"/>
        <rFont val="Times New Roman"/>
        <charset val="134"/>
      </rPr>
      <t>m</t>
    </r>
  </si>
  <si>
    <r>
      <rPr>
        <b/>
        <sz val="11"/>
        <color theme="1"/>
        <rFont val="宋体"/>
        <charset val="134"/>
      </rPr>
      <t>路宽</t>
    </r>
    <r>
      <rPr>
        <b/>
        <sz val="11"/>
        <color theme="1"/>
        <rFont val="Times New Roman"/>
        <charset val="134"/>
      </rPr>
      <t>m</t>
    </r>
  </si>
  <si>
    <t>机动车道面积㎡</t>
  </si>
  <si>
    <t>北三路</t>
  </si>
  <si>
    <t>兵储</t>
  </si>
  <si>
    <t>百户路</t>
  </si>
  <si>
    <t>头屯河公路</t>
  </si>
  <si>
    <t>洒水工程量小计</t>
  </si>
  <si>
    <t>火车西站街道总造价</t>
  </si>
  <si>
    <t>火车西站街道清扫保洁费用</t>
  </si>
  <si>
    <t>火车西站清扫保洁投标报价</t>
  </si>
  <si>
    <t>火车西站</t>
  </si>
  <si>
    <t>火车西站道路清扫保洁（一天一扫，全天保洁）</t>
  </si>
  <si>
    <t>火车西站道路清扫保洁（三天一扫，全天保洁）</t>
  </si>
  <si>
    <t>火车西站机动车道、非机动车道清除冰雪
（商业网点较集中）清雪清运</t>
  </si>
  <si>
    <t>商业网点较集中区域清除冰雪-清雪清运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并及时清运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</si>
  <si>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火车西站道清除冰雪（商业网点较少）
清雪清运</t>
  </si>
  <si>
    <t>商业网点较少区域清除冰雪-清雪清运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并及时清运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</si>
  <si>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火车西站道路清除冰雪（巷道）清雪清运</t>
  </si>
  <si>
    <t>巷道区域清除冰雪-清雪清运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</si>
  <si>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火车西站道路清除冰雪（巷道）清雪不清运</t>
  </si>
  <si>
    <t>五、垃圾清运</t>
  </si>
  <si>
    <t>清扫保洁范围内城市“垃圾”清运
（运往大黑沟垃圾站）</t>
  </si>
  <si>
    <t>t</t>
  </si>
  <si>
    <t>1、垃圾收集容器要摆放规范，干净整洁垃圾日产日清，垃圾容器不满溢，垃圾桶（船）果皮箱收集作业完成后，应及时清理场地，并将垃圾桶（船）、果皮箱复位，不得有散落、存留垃圾。清运时应加盖密封运输，遮盖压实，不得沿街洒落，不得抛、冒、滴、漏，垃圾必须倾倒在指定的垃圾场（站），不得乱倾乱到。清运车辆标志清楚，无污物、灰垢，无乱堆乱挂，乱停乱放，有指定的停放点，车况良好，礼貌文明行车，遵守交通法规
2、在服务期内严格遵守特种车辆管理的有关规定，对机械设备按照《城市快速路车辆检查保养制度（试行》进行维护保养、维修、配件更换及车辆年检等工作
3、负责服务期内人员、车辆安全事故、交通违法行为的处理及善后工作
4、负责所有封存车辆的“月运行、月检查”工作，负责所有停车场所的安全保卫、安全检查工作
5、其他未尽事宜详见编制说明中环卫服务保洁要求</t>
  </si>
  <si>
    <t>清扫保洁范围内城市“垃圾”清运
（运往净水路垃圾站）</t>
  </si>
  <si>
    <t>清扫保洁范围内城市“垃圾”清运
（运往石火山垃圾站）</t>
  </si>
  <si>
    <t>清扫保洁范围内城市“垃圾”清运
（运往大浦沟垃圾站）-厨余垃圾、餐厨垃圾</t>
  </si>
  <si>
    <t>清扫保洁范围内城市“垃圾”清运
（运往二号台地垃圾站）</t>
  </si>
  <si>
    <t>垃圾清运费用小计</t>
  </si>
  <si>
    <t>六、道路洒水降尘</t>
  </si>
  <si>
    <t>火车西站街道道路明细（三类）</t>
  </si>
  <si>
    <t>中枢路</t>
  </si>
  <si>
    <t>站前街--北站公路</t>
  </si>
  <si>
    <t>北站公路-沙坪路</t>
  </si>
  <si>
    <t>沙坪东路—茂祥轮胎</t>
  </si>
  <si>
    <t>广场铺装</t>
  </si>
  <si>
    <t>东林街</t>
  </si>
  <si>
    <t>中枢路-车辆段路</t>
  </si>
  <si>
    <t>百户路西巷</t>
  </si>
  <si>
    <t>车辆段路—百户路</t>
  </si>
  <si>
    <t>西园街</t>
  </si>
  <si>
    <t>客辆段路-中枢路</t>
  </si>
  <si>
    <t>机务段路</t>
  </si>
  <si>
    <t>站前街-北站公路</t>
  </si>
  <si>
    <t>北五路</t>
  </si>
  <si>
    <t>祥云街-北站公路</t>
  </si>
  <si>
    <t>车辆段路</t>
  </si>
  <si>
    <t>站前街</t>
  </si>
  <si>
    <t>机务段路--车辆段路</t>
  </si>
  <si>
    <t>警务站后道路</t>
  </si>
  <si>
    <t>沟西路</t>
  </si>
  <si>
    <t>安户街</t>
  </si>
  <si>
    <t>北五路-百户路</t>
  </si>
  <si>
    <t>安户街-北站公路</t>
  </si>
  <si>
    <t>东升路</t>
  </si>
  <si>
    <t>站前街-东林街</t>
  </si>
  <si>
    <t>三十五户路</t>
  </si>
  <si>
    <t>沙雅路</t>
  </si>
  <si>
    <t>景明路</t>
  </si>
  <si>
    <t>南屏街</t>
  </si>
  <si>
    <t>安康路--景明街</t>
  </si>
  <si>
    <t>景明街--沙雅路</t>
  </si>
  <si>
    <t>沙雅路--三十五户路</t>
  </si>
  <si>
    <t>安康路</t>
  </si>
  <si>
    <t>乾园路</t>
  </si>
  <si>
    <t>站前街-十四街小区南门</t>
  </si>
  <si>
    <t>机务段西街</t>
  </si>
  <si>
    <t>机务段路-5001终点站</t>
  </si>
  <si>
    <t>北塔街</t>
  </si>
  <si>
    <t>中枢路-景明路</t>
  </si>
  <si>
    <t>160</t>
  </si>
  <si>
    <t>三十五户路-车务段</t>
  </si>
  <si>
    <t>客辆段路</t>
  </si>
  <si>
    <t>西园街-机务段西街</t>
  </si>
  <si>
    <t>锦园路</t>
  </si>
  <si>
    <t>北站公路-园坪路</t>
  </si>
  <si>
    <t>不扫</t>
  </si>
  <si>
    <t>北站西路北巷</t>
  </si>
  <si>
    <t>北站公路-西林四巷</t>
  </si>
  <si>
    <t>北五路东巷</t>
  </si>
  <si>
    <t>北五路-连霍高速</t>
  </si>
  <si>
    <t>明企街</t>
  </si>
  <si>
    <t>西林四巷</t>
  </si>
  <si>
    <t>北站西路北巷-巷道头</t>
  </si>
  <si>
    <t>中枢北路西一巷</t>
  </si>
  <si>
    <t>中枢北路-北站西路北巷</t>
  </si>
  <si>
    <t>中枢北路东巷</t>
  </si>
  <si>
    <t>中枢北路--政府院</t>
  </si>
  <si>
    <t>火车西站街道道路洒水工程量明细</t>
  </si>
  <si>
    <t>道路</t>
  </si>
  <si>
    <t>起点</t>
  </si>
  <si>
    <t>终点</t>
  </si>
  <si>
    <t>长度m</t>
  </si>
  <si>
    <t>路宽m</t>
  </si>
  <si>
    <t>王家沟街道总造价</t>
  </si>
  <si>
    <t>王家沟街道清扫保洁费用</t>
  </si>
  <si>
    <t>王家沟清扫保洁投标报价</t>
  </si>
  <si>
    <t>王家沟</t>
  </si>
  <si>
    <t>王家沟道路清扫保洁（一天一扫，全天保洁）</t>
  </si>
  <si>
    <t>王家沟道路清扫保洁（两天一扫，全天保洁）</t>
  </si>
  <si>
    <t>二级道路机动车道、非机动车道清除冰雪
（商业网点较集中）清雪清运</t>
  </si>
  <si>
    <t>王家沟道清除冰雪（商业网点较少）
清雪清运</t>
  </si>
  <si>
    <t>王家沟道路清除冰雪（巷道）清雪清运</t>
  </si>
  <si>
    <t>王家沟街道道路明细（四类）</t>
  </si>
  <si>
    <t>祥云西街</t>
  </si>
  <si>
    <t>王家沟大桥-三十公顷</t>
  </si>
  <si>
    <t>中科路</t>
  </si>
  <si>
    <t>头屯河公路--泄洪渠</t>
  </si>
  <si>
    <t>银河街</t>
  </si>
  <si>
    <t>头屯河公路-银砂路</t>
  </si>
  <si>
    <t>三十公顷-乌昌辅道</t>
  </si>
  <si>
    <t>安坪路-纵一路</t>
  </si>
  <si>
    <t>沙坪东街</t>
  </si>
  <si>
    <t>头屯河公路-中枢北路</t>
  </si>
  <si>
    <t>西坪路</t>
  </si>
  <si>
    <t>北站公路-G30高速桥</t>
  </si>
  <si>
    <t>安坪路</t>
  </si>
  <si>
    <t>G30高速桥-沙坪东街</t>
  </si>
  <si>
    <t>东一环路</t>
  </si>
  <si>
    <t>头屯河公路-西坪路</t>
  </si>
  <si>
    <t>纵一路</t>
  </si>
  <si>
    <t>东一环路-沙坪东街</t>
  </si>
  <si>
    <t>南渠路</t>
  </si>
  <si>
    <r>
      <rPr>
        <sz val="11"/>
        <color theme="1"/>
        <rFont val="宋体"/>
        <charset val="134"/>
      </rPr>
      <t>头屯河公路</t>
    </r>
    <r>
      <rPr>
        <sz val="11"/>
        <color theme="1"/>
        <rFont val="Times New Roman"/>
        <charset val="134"/>
      </rPr>
      <t>--</t>
    </r>
    <r>
      <rPr>
        <sz val="11"/>
        <color theme="1"/>
        <rFont val="宋体"/>
        <charset val="134"/>
      </rPr>
      <t>中油公司</t>
    </r>
  </si>
  <si>
    <t>新油路</t>
  </si>
  <si>
    <t>头屯河公路-中油运输</t>
  </si>
  <si>
    <t>规划一路</t>
  </si>
  <si>
    <t>沙坪东街-勤坪街</t>
  </si>
  <si>
    <t>规划二路</t>
  </si>
  <si>
    <t>头屯河公路-泄洪渠</t>
  </si>
  <si>
    <t>明兴巷</t>
  </si>
  <si>
    <t>祥云西街-防洪渠</t>
  </si>
  <si>
    <t>明志巷</t>
  </si>
  <si>
    <t>祥云西街南巷</t>
  </si>
  <si>
    <t>祥云西街-明晨街</t>
  </si>
  <si>
    <t>明晨街</t>
  </si>
  <si>
    <t>祥云西街南巷-明志巷</t>
  </si>
  <si>
    <t>明慧巷</t>
  </si>
  <si>
    <t>祥云西街--农田</t>
  </si>
  <si>
    <t>文新巷</t>
  </si>
  <si>
    <t>八钢公路--明慧巷</t>
  </si>
  <si>
    <t>南渠路西一巷</t>
  </si>
  <si>
    <t>王家沟油库-中科路</t>
  </si>
  <si>
    <t>砂河子路</t>
  </si>
  <si>
    <t xml:space="preserve">  北站公路-铁路桥</t>
  </si>
  <si>
    <t>银羽街</t>
  </si>
  <si>
    <t>金屯路-金坪路</t>
  </si>
  <si>
    <t>金环路</t>
  </si>
  <si>
    <t>农田--银华路</t>
  </si>
  <si>
    <t>银华路—乌奎</t>
  </si>
  <si>
    <t>沙坪西街</t>
  </si>
  <si>
    <t>头屯河公路-金环路</t>
  </si>
  <si>
    <t>银环街</t>
  </si>
  <si>
    <t>金康巷</t>
  </si>
  <si>
    <t>银环街-金坪路</t>
  </si>
  <si>
    <t>金坪路</t>
  </si>
  <si>
    <r>
      <rPr>
        <sz val="11"/>
        <color theme="1"/>
        <rFont val="方正书宋_GBK"/>
        <charset val="134"/>
      </rPr>
      <t>沙坪西街</t>
    </r>
    <r>
      <rPr>
        <sz val="11"/>
        <color theme="1"/>
        <rFont val="Times New Roman"/>
        <charset val="134"/>
      </rPr>
      <t>-</t>
    </r>
    <r>
      <rPr>
        <sz val="11"/>
        <color theme="1"/>
        <rFont val="方正书宋_GBK"/>
        <charset val="134"/>
      </rPr>
      <t>农田</t>
    </r>
  </si>
  <si>
    <t>金康巷---银苑路</t>
  </si>
  <si>
    <r>
      <rPr>
        <sz val="11"/>
        <color theme="1"/>
        <rFont val="方正书宋_GBK"/>
        <charset val="134"/>
      </rPr>
      <t>银河街</t>
    </r>
    <r>
      <rPr>
        <sz val="11"/>
        <color theme="1"/>
        <rFont val="Times New Roman"/>
        <charset val="134"/>
      </rPr>
      <t>-</t>
    </r>
    <r>
      <rPr>
        <sz val="11"/>
        <color theme="1"/>
        <rFont val="方正书宋_GBK"/>
        <charset val="134"/>
      </rPr>
      <t>银苑路</t>
    </r>
  </si>
  <si>
    <t>银砂路</t>
  </si>
  <si>
    <t>金环路-沙坪西街</t>
  </si>
  <si>
    <t>金屯路</t>
  </si>
  <si>
    <t>银星路--银苑街</t>
  </si>
  <si>
    <t>银泉街</t>
  </si>
  <si>
    <t>金屯路-金环路</t>
  </si>
  <si>
    <t>金石路</t>
  </si>
  <si>
    <t>沙坪西街—银苑街</t>
  </si>
  <si>
    <t>银苑街—银华路</t>
  </si>
  <si>
    <t>银苑街</t>
  </si>
  <si>
    <t>西坪路-东一环路</t>
  </si>
  <si>
    <t>沙坪西街北一巷</t>
  </si>
  <si>
    <t>沙坪西街-荒地</t>
  </si>
  <si>
    <t>银星路</t>
  </si>
  <si>
    <t>东坪路—金环路</t>
  </si>
  <si>
    <t>金环路—头屯河公路</t>
  </si>
  <si>
    <t>金山路</t>
  </si>
  <si>
    <t>银华街-乌奎高速</t>
  </si>
  <si>
    <t>金城巷</t>
  </si>
  <si>
    <t>银星街—乌奎高速</t>
  </si>
  <si>
    <t>银华街</t>
  </si>
  <si>
    <t>金达路（规五）</t>
  </si>
  <si>
    <t>银苑街-银星路</t>
  </si>
  <si>
    <t>金达路二巷（规二）</t>
  </si>
  <si>
    <t>金 环路-东坪路</t>
  </si>
  <si>
    <t>金达路三巷（规三）</t>
  </si>
  <si>
    <t>明通巷</t>
  </si>
  <si>
    <t>北站公路-巷道尽头</t>
  </si>
  <si>
    <t>明泰巷</t>
  </si>
  <si>
    <t>昌隆巷</t>
  </si>
  <si>
    <t>砂河子路-巷道尽头</t>
  </si>
  <si>
    <t>昌华巷</t>
  </si>
  <si>
    <t>北一巷</t>
  </si>
  <si>
    <t>北二巷</t>
  </si>
  <si>
    <t>北三巷</t>
  </si>
  <si>
    <t>北四巷</t>
  </si>
  <si>
    <t>勤坪街</t>
  </si>
  <si>
    <t>头屯河公路-乌昌辅道</t>
  </si>
  <si>
    <t>新坪街</t>
  </si>
  <si>
    <t>西坪路-头屯河公路</t>
  </si>
  <si>
    <t>园坪路</t>
  </si>
  <si>
    <t>西坪路-断头</t>
  </si>
  <si>
    <t>王家沟道路工程量合计</t>
  </si>
  <si>
    <t>王家沟街道道路洒水工程量明细</t>
  </si>
  <si>
    <t>王家沟大桥</t>
  </si>
  <si>
    <t>三十公顷</t>
  </si>
  <si>
    <t>泄洪渠</t>
  </si>
  <si>
    <t>乌昌辅道</t>
  </si>
  <si>
    <t>西湖片区总造价</t>
  </si>
  <si>
    <t>西湖片区清扫保洁费用</t>
  </si>
  <si>
    <t>西湖街道清扫保洁投标报价</t>
  </si>
  <si>
    <t>一、道路垃圾捡拾</t>
  </si>
  <si>
    <t>西湖街道</t>
  </si>
  <si>
    <t>道路垃圾捡拾（按道路长度计价）</t>
  </si>
  <si>
    <t>时间安排：每日早 8 点至 10点、午 11 点至 13 点、晚 18 点至 20 点集中捡拾，非集中时段巡回检查。
范围重点：涵盖全道路，重点关注人行道、主干道周边，依人流情况及时清理。
垃圾处理：工具收集分类，及时转运至指定点，日至少转运1次。
考核监督：从捡拾效果、工作纪律、工具维护等方面定期检查评估，依据结果奖惩。</t>
  </si>
  <si>
    <t>二、道路清扫保洁</t>
  </si>
  <si>
    <t>西湖街道道路清扫保洁（一天一扫，全天保洁）</t>
  </si>
  <si>
    <t>西湖街道两河工业园清扫保洁（三天一扫，全天保洁）</t>
  </si>
  <si>
    <t>三、人行道清扫保洁</t>
  </si>
  <si>
    <t>人行道清扫保洁
（四级，三天一扫）</t>
  </si>
  <si>
    <t>四、道路冰雪清除清运</t>
  </si>
  <si>
    <t>西湖街道道路清除冰雪（巷道）清雪不清运</t>
  </si>
  <si>
    <t>西湖街道5村村道、县道及两河工业园道路明细</t>
  </si>
  <si>
    <t>道路宽度（m）</t>
  </si>
  <si>
    <t>道路面积(m2)</t>
  </si>
  <si>
    <t>萨尔达坂村</t>
  </si>
  <si>
    <t>一四机耕队巷道10条</t>
  </si>
  <si>
    <t>乡村道路</t>
  </si>
  <si>
    <t>垃圾捡拾</t>
  </si>
  <si>
    <t>五队巷道6条</t>
  </si>
  <si>
    <t>101亚心主干道</t>
  </si>
  <si>
    <t>六队老庄子</t>
  </si>
  <si>
    <t>六队新居巷道10条</t>
  </si>
  <si>
    <t>大泉村</t>
  </si>
  <si>
    <t>大泉村北1路</t>
  </si>
  <si>
    <t>大泉村北2路</t>
  </si>
  <si>
    <t>大泉村北3路</t>
  </si>
  <si>
    <t>大泉村北4路</t>
  </si>
  <si>
    <t>大泉村北5路</t>
  </si>
  <si>
    <t>大泉村北6路</t>
  </si>
  <si>
    <t>大泉村北7路</t>
  </si>
  <si>
    <t>大泉村北8路</t>
  </si>
  <si>
    <t>大泉村横1巷</t>
  </si>
  <si>
    <t>大泉村横2巷</t>
  </si>
  <si>
    <t>大泉村横3巷</t>
  </si>
  <si>
    <t>大泉村横4巷</t>
  </si>
  <si>
    <t>东南沟村</t>
  </si>
  <si>
    <t>东一巷</t>
  </si>
  <si>
    <t>东二巷</t>
  </si>
  <si>
    <t>东三巷</t>
  </si>
  <si>
    <t>西一巷</t>
  </si>
  <si>
    <t>西二巷</t>
  </si>
  <si>
    <t>西三巷</t>
  </si>
  <si>
    <t>西四巷</t>
  </si>
  <si>
    <t>横一巷</t>
  </si>
  <si>
    <t>横二巷（1）</t>
  </si>
  <si>
    <t>横二巷（2）</t>
  </si>
  <si>
    <t>横三巷</t>
  </si>
  <si>
    <t>横四巷</t>
  </si>
  <si>
    <t>横五巷</t>
  </si>
  <si>
    <t>主路老庄子</t>
  </si>
  <si>
    <t>主路新庄子</t>
  </si>
  <si>
    <t>横六巷</t>
  </si>
  <si>
    <t>横七巷</t>
  </si>
  <si>
    <t>横八巷</t>
  </si>
  <si>
    <t>东南沟村巷道11条（1-11号）</t>
  </si>
  <si>
    <t>东南沟村（小泉沟）</t>
  </si>
  <si>
    <t>X001</t>
  </si>
  <si>
    <t>小泉村主干道</t>
  </si>
  <si>
    <t>小泉村北巷道</t>
  </si>
  <si>
    <t>小泉村南巷道</t>
  </si>
  <si>
    <t>上小泉村巷道</t>
  </si>
  <si>
    <t>北城巷</t>
  </si>
  <si>
    <t>上小泉沟村</t>
  </si>
  <si>
    <t>马家庄子村</t>
  </si>
  <si>
    <t>玛依布拉克路</t>
  </si>
  <si>
    <t>马家庄子村入村路</t>
  </si>
  <si>
    <t>马家庄子村骏马巷路</t>
  </si>
  <si>
    <t>马家庄子村骏马南巷路</t>
  </si>
  <si>
    <t>马家庄子村骏马南一巷路</t>
  </si>
  <si>
    <t>马家庄子村骏马南二巷路</t>
  </si>
  <si>
    <t>马家庄子村骏马南三巷路</t>
  </si>
  <si>
    <t>马家庄子村骏马北一巷路</t>
  </si>
  <si>
    <t>马家庄子村骏马北二巷路</t>
  </si>
  <si>
    <t>马家庄子村骏马北三巷路</t>
  </si>
  <si>
    <t>马家庄子村骏马东一巷路</t>
  </si>
  <si>
    <t>马家庄子村骏马东二巷路</t>
  </si>
  <si>
    <t>马家庄子村驼铃巷路</t>
  </si>
  <si>
    <t>马家庄子村驼铃一巷路</t>
  </si>
  <si>
    <t>马家庄子村驼铃二巷路</t>
  </si>
  <si>
    <t>马家庄子村古榆树巷路</t>
  </si>
  <si>
    <t>马家庄子村养殖区道路</t>
  </si>
  <si>
    <t>玮三路</t>
  </si>
  <si>
    <t>阿合乔克</t>
  </si>
  <si>
    <t>进村路</t>
  </si>
  <si>
    <t>南一巷</t>
  </si>
  <si>
    <t>南二巷</t>
  </si>
  <si>
    <t>南三巷</t>
  </si>
  <si>
    <t>南四巷</t>
  </si>
  <si>
    <t>南五巷</t>
  </si>
  <si>
    <t>南六巷</t>
  </si>
  <si>
    <t>南七巷</t>
  </si>
  <si>
    <t>南八巷</t>
  </si>
  <si>
    <t>横二巷</t>
  </si>
  <si>
    <t>一至五号巷道</t>
  </si>
  <si>
    <t>县道</t>
  </si>
  <si>
    <t>雪峰路</t>
  </si>
  <si>
    <t>县道014，县道482（红岩路）（交界道路，计单侧）</t>
  </si>
  <si>
    <t>红岩水库盘山县道</t>
  </si>
  <si>
    <t>两河工业园道路明细</t>
  </si>
  <si>
    <t>两河工业园</t>
  </si>
  <si>
    <t>两河路</t>
  </si>
  <si>
    <t>大道办公楼侧面</t>
  </si>
  <si>
    <t>大道项目部</t>
  </si>
  <si>
    <t>国防教育基地前</t>
  </si>
  <si>
    <t>两河工业园道路工程量小计</t>
  </si>
  <si>
    <t>西湖街道道路明细</t>
  </si>
  <si>
    <t>规划道路二</t>
  </si>
  <si>
    <t>沂蒙山街至规划道路三</t>
  </si>
  <si>
    <t>规划道路三</t>
  </si>
  <si>
    <t>规划道路二-韶山街</t>
  </si>
  <si>
    <t>西湖街道道路工程量小计（含各村巷道）</t>
  </si>
  <si>
    <t>道路清除冰雪工程量小计（含各村巷道）</t>
  </si>
  <si>
    <t>白鸟湖一号台地清扫保洁费用</t>
  </si>
  <si>
    <t>白鸟湖一号台地清扫保洁投标报价</t>
  </si>
  <si>
    <t>白鸟湖一号台地</t>
  </si>
  <si>
    <t>白鸟湖一号台地道路清扫保洁（三天一扫，全天保洁）</t>
  </si>
  <si>
    <t>1、道路机扫、保洁工作内容：检查车辆安全、路面清扫保洁、垃圾运送、车辆清洁保养
2、道路清扫、保洁工作要求：道路机械化清扫，日最低气温在5℃以上带水作业，全天一扫全保，早扫于8点30前完毕。主要道路保洁时间不低于12小时，一般道路保洁时间不低于8小时，不间断进行巡回保洁
3、道路清扫、保洁工作要求及考核标准：必须满足《乌鲁木齐市城市道路清扫保洁质量要求与作业规范》及《区城市管理局市容环境卫生检查管理办法》的考核要求；
4、其他未尽事宜详见编制说明中环卫服务保洁要求
5、区委、管委会(区政府)安排的其他临吋性环境卫生治理工作</t>
  </si>
  <si>
    <t>人行道清扫保洁（4m以上机械清扫）</t>
  </si>
  <si>
    <t>商业网点较少区域清扫保洁人行道、绿化带清扫保洁
1、道路机扫、保洁工作内容：检查车辆安全、路面清扫保洁、垃圾运送、车辆清洁保养
2、道路人工清扫、保洁工作内容：准备工具、路面清扫保洁、垃圾运送、工具清洁保养
3、道路清扫、保洁工作要求：道路机械化清扫，日最低气温在5℃以上带水作业，早扫于8点30前完毕，中扫于15点完毕，晚扫于19点前完毕。主要道路保洁时间不低于12小时，一般道路保洁时间不低于8小时，不间断进行巡回保洁
4、道路清扫、保洁工作要求及考核标准：必须满足《乌鲁木齐市城市道路清扫保洁质量要求与作业规范》及《区城市管理局市容环境卫生检查管理办法》的考核要求；
5、其他未尽事宜详见编制说明中环卫服务保洁要求
6、区委、管委会(区政府)安排的其他临吋性环境卫生治理工作</t>
  </si>
  <si>
    <t>巷道区域清扫保洁人行道、绿化带清扫保洁
1、道路机扫、保洁工作内容：检查车辆安全、路面清扫保洁、垃圾运送、车辆清洁保养
2、道路人工清扫、保洁工作内容：准备工具、路面清扫保洁、垃圾运送、工具清洁保养
3、道路清扫、保洁工作要求：道路机械化清扫，日最低气温在5℃以上带水作业，早扫于8点30前完毕，中扫于15点完毕，晚扫于19点前完毕。主要道路保洁时间不低于12小时，一般道路保洁时间不低于8小时，不间断进行巡回保洁
4、道路清扫、保洁工作要求及考核标准：必须满足《乌鲁木齐市城市道路清扫保洁质量要求与作业规范》及《区城市管理局市容环境卫生检查管理办法》的考核要求；
5、其他未尽事宜详见编制说明中环卫服务保洁要求
6、区委、管委会(区政府)安排的其他临吋性环境卫生治理工作</t>
  </si>
  <si>
    <t>白鸟湖一号台地道清除冰雪（商业网点较少）
清雪清运</t>
  </si>
  <si>
    <t>商业网点较少区域清除冰雪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</si>
  <si>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白鸟湖一号台地道路清除冰雪（巷道）清雪清运</t>
  </si>
  <si>
    <t>巷道区域清除冰雪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t>
  </si>
  <si>
    <t>白鸟湖一号台地道路清除冰雪（巷道）清雪不清运</t>
  </si>
  <si>
    <t>人行道清除冰雪（商业网点较少）</t>
  </si>
  <si>
    <t>人行道（含绿化带）清除冰雪
1、道路人工清除冰雪工作内容：准备工具、路面冰雪清除和运送、工具清洁保养；清理积雪
2、道路清除冰雪工作要求：周边道路属人员密集区所有道路即下即扫即清；满足当天扫、2日清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t>
  </si>
  <si>
    <t>机械清扫，清雪清运</t>
  </si>
  <si>
    <t>白鸟湖一号台地道路明细（四类）</t>
  </si>
  <si>
    <t>万盛大街</t>
  </si>
  <si>
    <t>鸣谷路-南园路（北园路)</t>
  </si>
  <si>
    <t>金岭路</t>
  </si>
  <si>
    <t>登龙岭街-北一路</t>
  </si>
  <si>
    <t>登龙岭街</t>
  </si>
  <si>
    <t>万盛大街-金岭路</t>
  </si>
  <si>
    <t>金岭路-万盛大街</t>
  </si>
  <si>
    <t>钰盛街</t>
  </si>
  <si>
    <t>登龙岭街北巷-登龙岭街</t>
  </si>
  <si>
    <t>钰盛街南北巷</t>
  </si>
  <si>
    <t>登龙岭街-万盛大街</t>
  </si>
  <si>
    <t>金岭东一路</t>
  </si>
  <si>
    <t>万盛大街-北一路</t>
  </si>
  <si>
    <t>无名路（钰盛街与登龙岭街之间）</t>
  </si>
  <si>
    <t>金岭路—金岭东一路</t>
  </si>
  <si>
    <t>金岭东一路一巷</t>
  </si>
  <si>
    <t>登龙岭街北巷-金岭东一路</t>
  </si>
  <si>
    <t>登龙岭街北巷</t>
  </si>
  <si>
    <t>支二路</t>
  </si>
  <si>
    <t>万盛大街-金岭东一路一巷</t>
  </si>
  <si>
    <t>金岭东二路</t>
  </si>
  <si>
    <t>登龙岭街-橫一路</t>
  </si>
  <si>
    <t>金岭西一路</t>
  </si>
  <si>
    <t>万盛大街-橫一路</t>
  </si>
  <si>
    <t>金岭西二路</t>
  </si>
  <si>
    <t>金岭西三路</t>
  </si>
  <si>
    <t>万盛大街-北园路</t>
  </si>
  <si>
    <t>北园路</t>
  </si>
  <si>
    <t>万盛大街-横一路</t>
  </si>
  <si>
    <t>北一路</t>
  </si>
  <si>
    <t>轩盛街北一巷—北园路</t>
  </si>
  <si>
    <t>横一路</t>
  </si>
  <si>
    <t>轩盛街北二巷（东二路）</t>
  </si>
  <si>
    <t>北一路-横一路</t>
  </si>
  <si>
    <t>轩盛街北一巷（东四路）</t>
  </si>
  <si>
    <t>轩盛街南巷（东六路）</t>
  </si>
  <si>
    <t>登龙岭街-横一路</t>
  </si>
  <si>
    <t>金岭东一路二巷（横三路）</t>
  </si>
  <si>
    <t>金岭东一路-轩盛街北一巷</t>
  </si>
  <si>
    <t>纳爱斯门前新建路</t>
  </si>
  <si>
    <t>万盛大街—金岭西一路</t>
  </si>
  <si>
    <t>白鸟湖一号台地道路工程量合计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</si>
</sst>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DBNum2][$RMB]General;[Red][DBNum2][$RMB]General"/>
  </numFmts>
  <fonts count="63">
    <font>
      <sz val="11"/>
      <color theme="1"/>
      <name val="宋体"/>
      <charset val="134"/>
      <scheme val="minor"/>
    </font>
    <font>
      <sz val="11"/>
      <color theme="1"/>
      <name val="宋体"/>
      <charset val="134"/>
    </font>
    <font>
      <b/>
      <sz val="20"/>
      <color theme="1"/>
      <name val="宋体"/>
      <charset val="134"/>
    </font>
    <font>
      <b/>
      <sz val="11"/>
      <color theme="1"/>
      <name val="宋体"/>
      <charset val="134"/>
    </font>
    <font>
      <sz val="12"/>
      <color theme="1"/>
      <name val="宋体"/>
      <charset val="134"/>
    </font>
    <font>
      <sz val="12"/>
      <color rgb="FF000000"/>
      <name val="宋体"/>
      <charset val="134"/>
    </font>
    <font>
      <sz val="12"/>
      <color indexed="8"/>
      <name val="宋体"/>
      <charset val="134"/>
    </font>
    <font>
      <sz val="8"/>
      <name val="宋体"/>
      <charset val="134"/>
    </font>
    <font>
      <b/>
      <sz val="10"/>
      <name val="宋体"/>
      <charset val="134"/>
    </font>
    <font>
      <b/>
      <sz val="8"/>
      <name val="宋体"/>
      <charset val="134"/>
    </font>
    <font>
      <sz val="12"/>
      <name val="宋体"/>
      <charset val="134"/>
    </font>
    <font>
      <sz val="10"/>
      <name val="宋体"/>
      <charset val="134"/>
    </font>
    <font>
      <b/>
      <sz val="20"/>
      <name val="宋体"/>
      <charset val="134"/>
    </font>
    <font>
      <b/>
      <sz val="12"/>
      <name val="宋体"/>
      <charset val="134"/>
    </font>
    <font>
      <b/>
      <sz val="16"/>
      <name val="宋体"/>
      <charset val="134"/>
    </font>
    <font>
      <sz val="11"/>
      <name val="宋体"/>
      <charset val="134"/>
      <scheme val="minor"/>
    </font>
    <font>
      <b/>
      <sz val="20"/>
      <name val="宋体"/>
      <charset val="1"/>
    </font>
    <font>
      <b/>
      <sz val="11"/>
      <name val="宋体"/>
      <charset val="134"/>
    </font>
    <font>
      <sz val="11"/>
      <name val="宋体"/>
      <charset val="134"/>
    </font>
    <font>
      <i/>
      <sz val="11"/>
      <name val="宋体"/>
      <charset val="134"/>
    </font>
    <font>
      <sz val="14"/>
      <name val="Times New Roman"/>
      <charset val="1"/>
    </font>
    <font>
      <sz val="11"/>
      <name val="宋体"/>
      <charset val="1"/>
    </font>
    <font>
      <sz val="14"/>
      <name val="方正仿宋_GBK"/>
      <charset val="1"/>
    </font>
    <font>
      <b/>
      <sz val="11"/>
      <name val="宋体"/>
      <charset val="1"/>
    </font>
    <font>
      <sz val="11"/>
      <color theme="1"/>
      <name val="Times New Roman"/>
      <charset val="134"/>
    </font>
    <font>
      <b/>
      <sz val="11"/>
      <color theme="1"/>
      <name val="Times New Roman"/>
      <charset val="134"/>
    </font>
    <font>
      <b/>
      <sz val="20"/>
      <color theme="1"/>
      <name val="宋体"/>
      <charset val="134"/>
      <scheme val="minor"/>
    </font>
    <font>
      <b/>
      <sz val="11"/>
      <color theme="1"/>
      <name val="宋体"/>
      <charset val="134"/>
      <scheme val="minor"/>
    </font>
    <font>
      <sz val="11"/>
      <name val="Times New Roman"/>
      <charset val="134"/>
    </font>
    <font>
      <sz val="11"/>
      <color theme="1"/>
      <name val="方正书宋_GBK"/>
      <charset val="134"/>
    </font>
    <font>
      <b/>
      <sz val="11"/>
      <name val="宋体"/>
      <charset val="134"/>
      <scheme val="minor"/>
    </font>
    <font>
      <sz val="11"/>
      <color theme="1"/>
      <name val="方正小标宋_GBK"/>
      <charset val="134"/>
    </font>
    <font>
      <sz val="9"/>
      <color theme="1"/>
      <name val="宋体"/>
      <charset val="134"/>
      <scheme val="minor"/>
    </font>
    <font>
      <sz val="18"/>
      <name val="宋体"/>
      <charset val="134"/>
    </font>
    <font>
      <b/>
      <sz val="22"/>
      <name val="宋体"/>
      <charset val="134"/>
    </font>
    <font>
      <sz val="9"/>
      <name val="宋体"/>
      <charset val="134"/>
    </font>
    <font>
      <b/>
      <sz val="18"/>
      <name val="宋体"/>
      <charset val="134"/>
    </font>
    <font>
      <sz val="9"/>
      <color indexed="8"/>
      <name val="宋体"/>
      <charset val="134"/>
    </font>
    <font>
      <b/>
      <sz val="22"/>
      <color indexed="0"/>
      <name val="宋体"/>
      <charset val="134"/>
    </font>
    <font>
      <sz val="12"/>
      <color indexed="0"/>
      <name val="宋体"/>
      <charset val="134"/>
    </font>
    <font>
      <sz val="9"/>
      <color indexed="0"/>
      <name val="宋体"/>
      <charset val="134"/>
    </font>
    <font>
      <sz val="10"/>
      <color indexed="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b/>
      <sz val="9"/>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1"/>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bottom style="thin">
        <color indexed="8"/>
      </bottom>
      <diagonal/>
    </border>
    <border>
      <left/>
      <right/>
      <top style="thin">
        <color indexed="8"/>
      </top>
      <bottom/>
      <diagonal/>
    </border>
    <border>
      <left/>
      <right style="thin">
        <color indexed="9"/>
      </right>
      <top/>
      <bottom style="thin">
        <color indexed="9"/>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0" fillId="5" borderId="14" applyNumberFormat="0" applyFont="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15" applyNumberFormat="0" applyFill="0" applyAlignment="0" applyProtection="0">
      <alignment vertical="center"/>
    </xf>
    <xf numFmtId="0" fontId="48" fillId="0" borderId="15" applyNumberFormat="0" applyFill="0" applyAlignment="0" applyProtection="0">
      <alignment vertical="center"/>
    </xf>
    <xf numFmtId="0" fontId="49" fillId="0" borderId="16" applyNumberFormat="0" applyFill="0" applyAlignment="0" applyProtection="0">
      <alignment vertical="center"/>
    </xf>
    <xf numFmtId="0" fontId="49" fillId="0" borderId="0" applyNumberFormat="0" applyFill="0" applyBorder="0" applyAlignment="0" applyProtection="0">
      <alignment vertical="center"/>
    </xf>
    <xf numFmtId="0" fontId="50" fillId="6" borderId="17" applyNumberFormat="0" applyAlignment="0" applyProtection="0">
      <alignment vertical="center"/>
    </xf>
    <xf numFmtId="0" fontId="51" fillId="7" borderId="18" applyNumberFormat="0" applyAlignment="0" applyProtection="0">
      <alignment vertical="center"/>
    </xf>
    <xf numFmtId="0" fontId="52" fillId="7" borderId="17" applyNumberFormat="0" applyAlignment="0" applyProtection="0">
      <alignment vertical="center"/>
    </xf>
    <xf numFmtId="0" fontId="53" fillId="8" borderId="19" applyNumberFormat="0" applyAlignment="0" applyProtection="0">
      <alignment vertical="center"/>
    </xf>
    <xf numFmtId="0" fontId="54" fillId="0" borderId="20" applyNumberFormat="0" applyFill="0" applyAlignment="0" applyProtection="0">
      <alignment vertical="center"/>
    </xf>
    <xf numFmtId="0" fontId="55" fillId="0" borderId="21" applyNumberFormat="0" applyFill="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9" fillId="12" borderId="0" applyNumberFormat="0" applyBorder="0" applyAlignment="0" applyProtection="0">
      <alignment vertical="center"/>
    </xf>
    <xf numFmtId="0" fontId="60" fillId="13" borderId="0" applyNumberFormat="0" applyBorder="0" applyAlignment="0" applyProtection="0">
      <alignment vertical="center"/>
    </xf>
    <xf numFmtId="0" fontId="60" fillId="14" borderId="0" applyNumberFormat="0" applyBorder="0" applyAlignment="0" applyProtection="0">
      <alignment vertical="center"/>
    </xf>
    <xf numFmtId="0" fontId="59" fillId="15" borderId="0" applyNumberFormat="0" applyBorder="0" applyAlignment="0" applyProtection="0">
      <alignment vertical="center"/>
    </xf>
    <xf numFmtId="0" fontId="59" fillId="16" borderId="0" applyNumberFormat="0" applyBorder="0" applyAlignment="0" applyProtection="0">
      <alignment vertical="center"/>
    </xf>
    <xf numFmtId="0" fontId="60" fillId="17" borderId="0" applyNumberFormat="0" applyBorder="0" applyAlignment="0" applyProtection="0">
      <alignment vertical="center"/>
    </xf>
    <xf numFmtId="0" fontId="60" fillId="18" borderId="0" applyNumberFormat="0" applyBorder="0" applyAlignment="0" applyProtection="0">
      <alignment vertical="center"/>
    </xf>
    <xf numFmtId="0" fontId="59" fillId="19" borderId="0" applyNumberFormat="0" applyBorder="0" applyAlignment="0" applyProtection="0">
      <alignment vertical="center"/>
    </xf>
    <xf numFmtId="0" fontId="59" fillId="20" borderId="0" applyNumberFormat="0" applyBorder="0" applyAlignment="0" applyProtection="0">
      <alignment vertical="center"/>
    </xf>
    <xf numFmtId="0" fontId="60" fillId="21" borderId="0" applyNumberFormat="0" applyBorder="0" applyAlignment="0" applyProtection="0">
      <alignment vertical="center"/>
    </xf>
    <xf numFmtId="0" fontId="60" fillId="22" borderId="0" applyNumberFormat="0" applyBorder="0" applyAlignment="0" applyProtection="0">
      <alignment vertical="center"/>
    </xf>
    <xf numFmtId="0" fontId="59" fillId="23" borderId="0" applyNumberFormat="0" applyBorder="0" applyAlignment="0" applyProtection="0">
      <alignment vertical="center"/>
    </xf>
    <xf numFmtId="0" fontId="59" fillId="24" borderId="0" applyNumberFormat="0" applyBorder="0" applyAlignment="0" applyProtection="0">
      <alignment vertical="center"/>
    </xf>
    <xf numFmtId="0" fontId="60" fillId="25" borderId="0" applyNumberFormat="0" applyBorder="0" applyAlignment="0" applyProtection="0">
      <alignment vertical="center"/>
    </xf>
    <xf numFmtId="0" fontId="60" fillId="26" borderId="0" applyNumberFormat="0" applyBorder="0" applyAlignment="0" applyProtection="0">
      <alignment vertical="center"/>
    </xf>
    <xf numFmtId="0" fontId="59" fillId="27" borderId="0" applyNumberFormat="0" applyBorder="0" applyAlignment="0" applyProtection="0">
      <alignment vertical="center"/>
    </xf>
    <xf numFmtId="0" fontId="59" fillId="28" borderId="0" applyNumberFormat="0" applyBorder="0" applyAlignment="0" applyProtection="0">
      <alignment vertical="center"/>
    </xf>
    <xf numFmtId="0" fontId="60" fillId="29" borderId="0" applyNumberFormat="0" applyBorder="0" applyAlignment="0" applyProtection="0">
      <alignment vertical="center"/>
    </xf>
    <xf numFmtId="0" fontId="60" fillId="30" borderId="0" applyNumberFormat="0" applyBorder="0" applyAlignment="0" applyProtection="0">
      <alignment vertical="center"/>
    </xf>
    <xf numFmtId="0" fontId="59" fillId="31" borderId="0" applyNumberFormat="0" applyBorder="0" applyAlignment="0" applyProtection="0">
      <alignment vertical="center"/>
    </xf>
    <xf numFmtId="0" fontId="59" fillId="32" borderId="0" applyNumberFormat="0" applyBorder="0" applyAlignment="0" applyProtection="0">
      <alignment vertical="center"/>
    </xf>
    <xf numFmtId="0" fontId="60" fillId="33" borderId="0" applyNumberFormat="0" applyBorder="0" applyAlignment="0" applyProtection="0">
      <alignment vertical="center"/>
    </xf>
    <xf numFmtId="0" fontId="60" fillId="34" borderId="0" applyNumberFormat="0" applyBorder="0" applyAlignment="0" applyProtection="0">
      <alignment vertical="center"/>
    </xf>
    <xf numFmtId="0" fontId="59" fillId="35" borderId="0" applyNumberFormat="0" applyBorder="0" applyAlignment="0" applyProtection="0">
      <alignment vertical="center"/>
    </xf>
    <xf numFmtId="0" fontId="32" fillId="0" borderId="0"/>
    <xf numFmtId="0" fontId="10" fillId="0" borderId="0"/>
    <xf numFmtId="0" fontId="10" fillId="0" borderId="0" applyBorder="0"/>
  </cellStyleXfs>
  <cellXfs count="22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4" fillId="2" borderId="1" xfId="51" applyFont="1" applyFill="1" applyBorder="1" applyAlignment="1">
      <alignment horizontal="center" vertical="center" wrapText="1"/>
    </xf>
    <xf numFmtId="176" fontId="4" fillId="2" borderId="1" xfId="51"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1" fillId="0" borderId="1" xfId="0" applyFont="1" applyBorder="1" applyAlignment="1">
      <alignment horizontal="center" vertical="center"/>
    </xf>
    <xf numFmtId="0" fontId="7" fillId="0" borderId="0" xfId="0" applyFont="1" applyFill="1" applyBorder="1" applyAlignment="1">
      <alignment vertical="center" wrapText="1"/>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0" xfId="0" applyFont="1" applyFill="1" applyAlignment="1">
      <alignment vertical="center"/>
    </xf>
    <xf numFmtId="0" fontId="10" fillId="0" borderId="0" xfId="0" applyFont="1" applyFill="1" applyAlignment="1">
      <alignment vertical="center"/>
    </xf>
    <xf numFmtId="0" fontId="9"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7" fillId="0" borderId="0" xfId="0" applyFont="1" applyFill="1" applyBorder="1" applyAlignment="1">
      <alignment horizontal="center" vertical="center" wrapText="1"/>
    </xf>
    <xf numFmtId="177" fontId="11" fillId="0" borderId="0" xfId="0" applyNumberFormat="1" applyFont="1" applyFill="1" applyBorder="1" applyAlignment="1">
      <alignment vertical="center" wrapText="1"/>
    </xf>
    <xf numFmtId="0" fontId="12"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7" fillId="0" borderId="1" xfId="0" applyFont="1" applyFill="1" applyBorder="1" applyAlignment="1">
      <alignment horizontal="center" vertical="center" wrapText="1"/>
    </xf>
    <xf numFmtId="177" fontId="11" fillId="0" borderId="1" xfId="0" applyNumberFormat="1" applyFont="1" applyFill="1" applyBorder="1" applyAlignment="1">
      <alignment vertical="center" wrapText="1"/>
    </xf>
    <xf numFmtId="0" fontId="8" fillId="0" borderId="1"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177" fontId="8" fillId="0" borderId="1" xfId="0" applyNumberFormat="1" applyFont="1" applyFill="1" applyBorder="1" applyAlignment="1">
      <alignmen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2" fontId="11"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horizontal="right" vertical="center" wrapText="1"/>
    </xf>
    <xf numFmtId="177" fontId="11" fillId="0" borderId="1" xfId="0" applyNumberFormat="1" applyFont="1" applyFill="1" applyBorder="1" applyAlignment="1">
      <alignment horizontal="right" vertical="center" wrapText="1"/>
    </xf>
    <xf numFmtId="177" fontId="11" fillId="0" borderId="2" xfId="0" applyNumberFormat="1" applyFont="1" applyFill="1" applyBorder="1" applyAlignment="1">
      <alignment vertical="center" wrapText="1"/>
    </xf>
    <xf numFmtId="10" fontId="11" fillId="0" borderId="0" xfId="3" applyNumberFormat="1" applyFont="1" applyFill="1" applyBorder="1" applyAlignment="1">
      <alignment vertical="center" wrapText="1"/>
    </xf>
    <xf numFmtId="0" fontId="7" fillId="0" borderId="2" xfId="0"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177" fontId="8" fillId="0" borderId="7" xfId="0" applyNumberFormat="1" applyFont="1" applyFill="1" applyBorder="1" applyAlignment="1">
      <alignment vertical="center" wrapText="1"/>
    </xf>
    <xf numFmtId="0" fontId="7" fillId="0" borderId="1" xfId="0" applyFont="1" applyFill="1" applyBorder="1" applyAlignment="1">
      <alignment horizontal="left" vertical="center" wrapText="1"/>
    </xf>
    <xf numFmtId="177" fontId="8" fillId="0" borderId="5" xfId="0" applyNumberFormat="1" applyFont="1" applyFill="1" applyBorder="1" applyAlignment="1">
      <alignment vertical="center" wrapText="1"/>
    </xf>
    <xf numFmtId="177" fontId="11" fillId="0" borderId="5" xfId="0" applyNumberFormat="1" applyFont="1" applyFill="1" applyBorder="1" applyAlignment="1">
      <alignment vertical="center" wrapText="1"/>
    </xf>
    <xf numFmtId="0" fontId="10" fillId="0" borderId="0" xfId="0" applyFont="1" applyFill="1" applyAlignment="1">
      <alignment horizontal="center" vertical="center"/>
    </xf>
    <xf numFmtId="0" fontId="13" fillId="0" borderId="0" xfId="0" applyFont="1" applyFill="1" applyAlignment="1">
      <alignment horizontal="center" vertical="center"/>
    </xf>
    <xf numFmtId="49" fontId="10" fillId="0" borderId="0" xfId="0" applyNumberFormat="1" applyFont="1" applyFill="1" applyAlignment="1">
      <alignment horizontal="center" vertical="center"/>
    </xf>
    <xf numFmtId="177" fontId="10" fillId="0" borderId="0" xfId="0" applyNumberFormat="1" applyFont="1" applyFill="1" applyAlignment="1">
      <alignment vertical="center"/>
    </xf>
    <xf numFmtId="0" fontId="10" fillId="0" borderId="0" xfId="0" applyFont="1" applyFill="1" applyAlignment="1">
      <alignment vertical="center" wrapText="1"/>
    </xf>
    <xf numFmtId="49" fontId="14" fillId="0" borderId="0" xfId="0" applyNumberFormat="1" applyFont="1" applyFill="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0" fontId="10" fillId="0" borderId="0" xfId="0" applyFont="1" applyFill="1" applyAlignment="1">
      <alignment horizontal="center" vertical="center" wrapText="1"/>
    </xf>
    <xf numFmtId="49" fontId="13" fillId="0" borderId="2" xfId="0" applyNumberFormat="1" applyFont="1" applyFill="1" applyBorder="1" applyAlignment="1">
      <alignment horizontal="center" vertical="center"/>
    </xf>
    <xf numFmtId="49" fontId="13" fillId="0" borderId="4" xfId="0" applyNumberFormat="1" applyFont="1" applyFill="1" applyBorder="1" applyAlignment="1">
      <alignment horizontal="center" vertical="center"/>
    </xf>
    <xf numFmtId="177" fontId="13" fillId="0" borderId="1" xfId="0" applyNumberFormat="1" applyFont="1" applyFill="1" applyBorder="1" applyAlignment="1">
      <alignment horizontal="right" vertical="center"/>
    </xf>
    <xf numFmtId="0"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3" fillId="0" borderId="0" xfId="0" applyFont="1" applyFill="1" applyAlignment="1">
      <alignment horizontal="center" vertical="center" wrapText="1"/>
    </xf>
    <xf numFmtId="0" fontId="10" fillId="0" borderId="1" xfId="0" applyFont="1" applyFill="1" applyBorder="1" applyAlignment="1">
      <alignment vertical="center"/>
    </xf>
    <xf numFmtId="177" fontId="10" fillId="0" borderId="1" xfId="0" applyNumberFormat="1" applyFont="1" applyFill="1" applyBorder="1" applyAlignment="1">
      <alignment vertical="center"/>
    </xf>
    <xf numFmtId="0" fontId="10" fillId="0" borderId="1" xfId="0" applyNumberFormat="1" applyFont="1" applyFill="1" applyBorder="1" applyAlignment="1">
      <alignment horizontal="center" vertical="center"/>
    </xf>
    <xf numFmtId="0" fontId="15" fillId="0" borderId="0" xfId="0" applyFont="1">
      <alignment vertical="center"/>
    </xf>
    <xf numFmtId="0" fontId="15" fillId="0" borderId="0" xfId="0" applyFont="1" applyFill="1">
      <alignment vertical="center"/>
    </xf>
    <xf numFmtId="0" fontId="0" fillId="0" borderId="0" xfId="0" applyFill="1">
      <alignment vertical="center"/>
    </xf>
    <xf numFmtId="0" fontId="16" fillId="0" borderId="0" xfId="0" applyFont="1" applyFill="1" applyAlignment="1">
      <alignment horizontal="center" vertical="center" wrapText="1"/>
    </xf>
    <xf numFmtId="0" fontId="17" fillId="0" borderId="1" xfId="51" applyFont="1" applyFill="1" applyBorder="1" applyAlignment="1">
      <alignment horizontal="center" vertical="center" wrapText="1"/>
    </xf>
    <xf numFmtId="0" fontId="18" fillId="0" borderId="1"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51"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0" xfId="0" applyFont="1" applyFill="1" applyAlignment="1">
      <alignment vertical="center" wrapText="1"/>
    </xf>
    <xf numFmtId="0" fontId="21" fillId="0" borderId="1" xfId="0" applyFont="1" applyFill="1" applyBorder="1" applyAlignment="1">
      <alignment vertical="center" wrapText="1"/>
    </xf>
    <xf numFmtId="0" fontId="21" fillId="0" borderId="1" xfId="0" applyFont="1" applyFill="1" applyBorder="1" applyAlignment="1">
      <alignment horizontal="center" vertical="center" wrapText="1"/>
    </xf>
    <xf numFmtId="0" fontId="22" fillId="0" borderId="0" xfId="0" applyFont="1" applyFill="1" applyAlignment="1">
      <alignment vertical="center" wrapText="1"/>
    </xf>
    <xf numFmtId="0" fontId="21" fillId="0" borderId="1" xfId="0" applyNumberFormat="1" applyFont="1" applyFill="1" applyBorder="1" applyAlignment="1">
      <alignment horizontal="center" vertical="center" wrapText="1"/>
    </xf>
    <xf numFmtId="0" fontId="23" fillId="0" borderId="0" xfId="0" applyFont="1" applyFill="1" applyAlignment="1">
      <alignment horizontal="center" vertical="center" wrapText="1"/>
    </xf>
    <xf numFmtId="0" fontId="17"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8" fillId="0" borderId="0" xfId="0" applyFont="1" applyFill="1">
      <alignment vertical="center"/>
    </xf>
    <xf numFmtId="0" fontId="17" fillId="0" borderId="1" xfId="51" applyFont="1" applyFill="1" applyBorder="1" applyAlignment="1">
      <alignment vertical="center" wrapText="1"/>
    </xf>
    <xf numFmtId="177" fontId="17" fillId="0" borderId="1" xfId="51" applyNumberFormat="1" applyFont="1" applyFill="1" applyBorder="1" applyAlignment="1">
      <alignment vertical="center" wrapText="1"/>
    </xf>
    <xf numFmtId="0" fontId="23" fillId="0" borderId="1" xfId="0" applyFont="1" applyFill="1" applyBorder="1" applyAlignment="1">
      <alignment horizontal="center" vertical="center" wrapText="1"/>
    </xf>
    <xf numFmtId="177" fontId="11" fillId="2" borderId="1" xfId="0" applyNumberFormat="1" applyFont="1" applyFill="1" applyBorder="1" applyAlignment="1">
      <alignment vertical="center" wrapText="1"/>
    </xf>
    <xf numFmtId="0" fontId="7" fillId="0" borderId="1" xfId="0" applyFont="1" applyFill="1" applyBorder="1" applyAlignment="1">
      <alignment vertical="center" wrapText="1"/>
    </xf>
    <xf numFmtId="177" fontId="7" fillId="0" borderId="2" xfId="0" applyNumberFormat="1" applyFont="1" applyFill="1" applyBorder="1" applyAlignment="1">
      <alignment horizontal="left" vertical="center" wrapText="1"/>
    </xf>
    <xf numFmtId="0" fontId="9" fillId="0" borderId="0" xfId="0" applyFont="1" applyFill="1" applyAlignment="1">
      <alignment horizontal="center"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0" fontId="24" fillId="0" borderId="0" xfId="0" applyFont="1" applyFill="1" applyBorder="1" applyAlignment="1">
      <alignment vertical="center"/>
    </xf>
    <xf numFmtId="0" fontId="12" fillId="0" borderId="0" xfId="0" applyFont="1" applyFill="1" applyAlignment="1">
      <alignment horizontal="center" vertical="center"/>
    </xf>
    <xf numFmtId="0" fontId="1" fillId="0" borderId="0" xfId="0" applyFont="1" applyFill="1" applyAlignment="1">
      <alignment vertical="center"/>
    </xf>
    <xf numFmtId="0" fontId="24" fillId="0" borderId="1" xfId="0" applyFont="1" applyFill="1" applyBorder="1" applyAlignment="1">
      <alignment horizontal="center" vertical="center"/>
    </xf>
    <xf numFmtId="0" fontId="2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0" xfId="0" applyFont="1" applyFill="1" applyBorder="1" applyAlignment="1">
      <alignment horizontal="center" vertical="center"/>
    </xf>
    <xf numFmtId="0" fontId="24" fillId="0" borderId="2" xfId="0" applyFont="1" applyFill="1" applyBorder="1" applyAlignment="1">
      <alignment horizontal="center" vertical="center"/>
    </xf>
    <xf numFmtId="0" fontId="1"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 xfId="0" applyFont="1" applyFill="1" applyBorder="1" applyAlignment="1">
      <alignment horizontal="center" vertical="center" wrapText="1"/>
    </xf>
    <xf numFmtId="0" fontId="26" fillId="0" borderId="0" xfId="0" applyFont="1" applyFill="1" applyAlignment="1">
      <alignment horizontal="center" vertical="center" wrapText="1"/>
    </xf>
    <xf numFmtId="0" fontId="27"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1" xfId="0" applyNumberFormat="1" applyFont="1" applyFill="1" applyBorder="1" applyAlignment="1">
      <alignment horizontal="center" vertical="center" wrapText="1"/>
    </xf>
    <xf numFmtId="0" fontId="1" fillId="0" borderId="1" xfId="51" applyFont="1" applyFill="1" applyBorder="1" applyAlignment="1">
      <alignment horizontal="center" vertical="center" wrapText="1"/>
    </xf>
    <xf numFmtId="0" fontId="28" fillId="0" borderId="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29" fillId="0" borderId="1" xfId="0" applyFont="1" applyFill="1" applyBorder="1" applyAlignment="1">
      <alignment horizontal="center" vertical="center" wrapText="1"/>
    </xf>
    <xf numFmtId="176" fontId="24" fillId="0" borderId="1" xfId="51"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177" fontId="24" fillId="0" borderId="1" xfId="51" applyNumberFormat="1" applyFont="1" applyFill="1" applyBorder="1" applyAlignment="1">
      <alignment horizontal="center" vertical="center" wrapText="1"/>
    </xf>
    <xf numFmtId="0" fontId="29" fillId="0" borderId="1" xfId="51" applyFont="1" applyFill="1" applyBorder="1" applyAlignment="1">
      <alignment horizontal="center" vertical="center" wrapText="1"/>
    </xf>
    <xf numFmtId="0" fontId="0" fillId="0" borderId="1" xfId="0" applyFill="1" applyBorder="1" applyAlignment="1">
      <alignment horizontal="center" vertical="center" wrapText="1"/>
    </xf>
    <xf numFmtId="0" fontId="27" fillId="0" borderId="1" xfId="0" applyFont="1" applyFill="1" applyBorder="1" applyAlignment="1">
      <alignment vertical="center" wrapText="1"/>
    </xf>
    <xf numFmtId="0" fontId="15" fillId="0" borderId="1" xfId="0" applyFont="1" applyFill="1" applyBorder="1" applyAlignment="1">
      <alignment horizontal="center" vertical="center" wrapText="1"/>
    </xf>
    <xf numFmtId="0" fontId="27" fillId="0" borderId="2" xfId="0" applyFont="1" applyFill="1" applyBorder="1" applyAlignment="1">
      <alignment horizontal="center" vertical="center"/>
    </xf>
    <xf numFmtId="0" fontId="27" fillId="0" borderId="3" xfId="0" applyFont="1" applyFill="1" applyBorder="1" applyAlignment="1">
      <alignment horizontal="center" vertical="center"/>
    </xf>
    <xf numFmtId="0" fontId="27" fillId="0" borderId="4" xfId="0" applyFont="1" applyFill="1" applyBorder="1" applyAlignment="1">
      <alignment horizontal="center" vertical="center"/>
    </xf>
    <xf numFmtId="0" fontId="7" fillId="0" borderId="0" xfId="0" applyFont="1" applyFill="1" applyAlignment="1">
      <alignment vertical="center" wrapText="1"/>
    </xf>
    <xf numFmtId="0" fontId="1"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0" fillId="0" borderId="0" xfId="0" applyFill="1" applyAlignment="1">
      <alignment horizontal="center" vertical="center"/>
    </xf>
    <xf numFmtId="0" fontId="2"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 xfId="0" applyFont="1" applyFill="1" applyBorder="1" applyAlignment="1">
      <alignment vertical="center" wrapText="1"/>
    </xf>
    <xf numFmtId="0" fontId="0" fillId="0" borderId="1" xfId="0" applyFill="1" applyBorder="1">
      <alignment vertical="center"/>
    </xf>
    <xf numFmtId="0" fontId="0" fillId="0" borderId="1" xfId="0" applyFill="1" applyBorder="1" applyAlignment="1">
      <alignment horizontal="center" vertical="center"/>
    </xf>
    <xf numFmtId="0" fontId="30" fillId="0" borderId="1" xfId="0" applyFont="1" applyFill="1" applyBorder="1" applyAlignment="1">
      <alignment vertical="center" wrapText="1"/>
    </xf>
    <xf numFmtId="0" fontId="30" fillId="0" borderId="1" xfId="0" applyFont="1" applyFill="1" applyBorder="1" applyAlignment="1">
      <alignment horizontal="center" vertical="center" wrapText="1"/>
    </xf>
    <xf numFmtId="177" fontId="10" fillId="0" borderId="1" xfId="0" applyNumberFormat="1" applyFont="1" applyFill="1" applyBorder="1" applyAlignment="1">
      <alignment horizontal="right" vertical="center"/>
    </xf>
    <xf numFmtId="0" fontId="11" fillId="0" borderId="8" xfId="0" applyFont="1" applyFill="1" applyBorder="1" applyAlignment="1">
      <alignment horizontal="center" vertical="center" wrapText="1"/>
    </xf>
    <xf numFmtId="0" fontId="24" fillId="0" borderId="9"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5" xfId="0" applyFont="1" applyFill="1" applyBorder="1" applyAlignment="1">
      <alignment horizontal="center" vertical="center"/>
    </xf>
    <xf numFmtId="0" fontId="27" fillId="0" borderId="0" xfId="0" applyFont="1" applyFill="1">
      <alignment vertical="center"/>
    </xf>
    <xf numFmtId="0" fontId="31" fillId="0" borderId="0" xfId="0" applyFont="1" applyFill="1" applyAlignment="1">
      <alignment horizontal="center" vertical="center" wrapText="1"/>
    </xf>
    <xf numFmtId="0" fontId="0" fillId="0" borderId="0" xfId="0" applyNumberFormat="1" applyFill="1">
      <alignment vertical="center"/>
    </xf>
    <xf numFmtId="0" fontId="2"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15"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15" fillId="0" borderId="1" xfId="51" applyNumberFormat="1" applyFont="1" applyFill="1" applyBorder="1" applyAlignment="1">
      <alignment horizontal="center" vertical="center"/>
    </xf>
    <xf numFmtId="0" fontId="0" fillId="0" borderId="1" xfId="0" applyNumberFormat="1" applyFont="1" applyFill="1" applyBorder="1" applyAlignment="1">
      <alignment horizontal="center" vertical="center"/>
    </xf>
    <xf numFmtId="0" fontId="27" fillId="0" borderId="1" xfId="0" applyNumberFormat="1" applyFont="1" applyFill="1" applyBorder="1" applyAlignment="1">
      <alignment horizontal="center" vertical="center"/>
    </xf>
    <xf numFmtId="0" fontId="27" fillId="0" borderId="0" xfId="0" applyNumberFormat="1" applyFont="1" applyFill="1" applyAlignment="1">
      <alignment horizontal="center" vertical="center"/>
    </xf>
    <xf numFmtId="0" fontId="15" fillId="0" borderId="1" xfId="0" applyFont="1" applyFill="1" applyBorder="1" applyAlignment="1">
      <alignment vertical="center" wrapText="1"/>
    </xf>
    <xf numFmtId="176" fontId="15" fillId="0" borderId="1" xfId="51" applyNumberFormat="1" applyFont="1" applyFill="1" applyBorder="1" applyAlignment="1">
      <alignment horizontal="center" vertical="center"/>
    </xf>
    <xf numFmtId="0" fontId="27" fillId="0" borderId="1" xfId="0" applyFont="1" applyFill="1" applyBorder="1">
      <alignment vertical="center"/>
    </xf>
    <xf numFmtId="176" fontId="15" fillId="0" borderId="1" xfId="51" applyNumberFormat="1" applyFont="1" applyFill="1" applyBorder="1" applyAlignment="1">
      <alignment vertical="center" wrapText="1"/>
    </xf>
    <xf numFmtId="176" fontId="30" fillId="0" borderId="1" xfId="51" applyNumberFormat="1" applyFont="1" applyFill="1" applyBorder="1" applyAlignment="1">
      <alignment vertical="center" wrapText="1"/>
    </xf>
    <xf numFmtId="0" fontId="27" fillId="0" borderId="1" xfId="0" applyFont="1" applyFill="1" applyBorder="1" applyAlignment="1">
      <alignment horizontal="center" vertical="center"/>
    </xf>
    <xf numFmtId="0" fontId="27" fillId="0" borderId="0" xfId="0" applyFon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applyFill="1" applyAlignment="1">
      <alignment vertical="center" wrapText="1"/>
    </xf>
    <xf numFmtId="0" fontId="27" fillId="0" borderId="0" xfId="0" applyFont="1" applyFill="1" applyAlignment="1">
      <alignment horizontal="center" vertical="center" wrapText="1"/>
    </xf>
    <xf numFmtId="0" fontId="27" fillId="0" borderId="0" xfId="0" applyNumberFormat="1" applyFont="1" applyFill="1" applyAlignment="1">
      <alignment horizontal="center" vertical="center" wrapText="1"/>
    </xf>
    <xf numFmtId="0" fontId="0" fillId="0" borderId="0" xfId="0" applyNumberFormat="1" applyFill="1" applyAlignment="1">
      <alignment horizontal="center" vertical="center"/>
    </xf>
    <xf numFmtId="0" fontId="14" fillId="0" borderId="0" xfId="0" applyNumberFormat="1" applyFont="1" applyFill="1" applyAlignment="1">
      <alignment horizontal="center" vertical="center" wrapText="1"/>
    </xf>
    <xf numFmtId="177" fontId="13"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wrapText="1"/>
    </xf>
    <xf numFmtId="0" fontId="13" fillId="0" borderId="0" xfId="0" applyFont="1" applyFill="1" applyAlignment="1">
      <alignment vertical="center"/>
    </xf>
    <xf numFmtId="177" fontId="13" fillId="0" borderId="0" xfId="0" applyNumberFormat="1" applyFont="1" applyFill="1" applyAlignment="1">
      <alignment horizontal="center" vertical="center" wrapText="1"/>
    </xf>
    <xf numFmtId="0" fontId="32" fillId="0" borderId="0" xfId="49"/>
    <xf numFmtId="0" fontId="33" fillId="3" borderId="10" xfId="49" applyFont="1" applyFill="1" applyBorder="1" applyAlignment="1">
      <alignment horizontal="center" wrapText="1"/>
    </xf>
    <xf numFmtId="0" fontId="34" fillId="3" borderId="0" xfId="49" applyFont="1" applyFill="1" applyAlignment="1">
      <alignment horizontal="left" wrapText="1"/>
    </xf>
    <xf numFmtId="0" fontId="35" fillId="3" borderId="0" xfId="49" applyFont="1" applyFill="1" applyAlignment="1">
      <alignment horizontal="left" vertical="center" wrapText="1"/>
    </xf>
    <xf numFmtId="0" fontId="36" fillId="3" borderId="0" xfId="49" applyFont="1" applyFill="1" applyAlignment="1">
      <alignment horizontal="center" vertical="center" wrapText="1"/>
    </xf>
    <xf numFmtId="0" fontId="35" fillId="3" borderId="0" xfId="49" applyFont="1" applyFill="1" applyAlignment="1">
      <alignment horizontal="right" vertical="center" wrapText="1"/>
    </xf>
    <xf numFmtId="0" fontId="10" fillId="3" borderId="0" xfId="49" applyFont="1" applyFill="1" applyBorder="1" applyAlignment="1">
      <alignment horizontal="left" wrapText="1"/>
    </xf>
    <xf numFmtId="178" fontId="10" fillId="3" borderId="0" xfId="1" applyNumberFormat="1" applyFont="1" applyFill="1" applyBorder="1" applyAlignment="1">
      <alignment horizontal="left" wrapText="1"/>
    </xf>
    <xf numFmtId="0" fontId="10" fillId="3" borderId="0" xfId="49" applyFont="1" applyFill="1" applyBorder="1" applyAlignment="1">
      <alignment horizontal="center" wrapText="1"/>
    </xf>
    <xf numFmtId="179" fontId="10" fillId="3" borderId="0" xfId="49" applyNumberFormat="1" applyFont="1" applyFill="1" applyBorder="1" applyAlignment="1">
      <alignment horizontal="left" wrapText="1"/>
    </xf>
    <xf numFmtId="0" fontId="10" fillId="3" borderId="0" xfId="49" applyFont="1" applyFill="1" applyAlignment="1">
      <alignment horizontal="left" wrapText="1"/>
    </xf>
    <xf numFmtId="0" fontId="10" fillId="3" borderId="11" xfId="49" applyFont="1" applyFill="1" applyBorder="1" applyAlignment="1">
      <alignment horizontal="left" wrapText="1"/>
    </xf>
    <xf numFmtId="0" fontId="11" fillId="3" borderId="0" xfId="49" applyFont="1" applyFill="1" applyAlignment="1">
      <alignment horizontal="center" vertical="top" wrapText="1"/>
    </xf>
    <xf numFmtId="0" fontId="10" fillId="3" borderId="0" xfId="49" applyFont="1" applyFill="1" applyAlignment="1">
      <alignment horizontal="center" vertical="top" wrapText="1"/>
    </xf>
    <xf numFmtId="0" fontId="11" fillId="3" borderId="12" xfId="49" applyFont="1" applyFill="1" applyBorder="1" applyAlignment="1">
      <alignment horizontal="center" vertical="top" wrapText="1"/>
    </xf>
    <xf numFmtId="0" fontId="10" fillId="3" borderId="0" xfId="49" applyFont="1" applyFill="1" applyAlignment="1">
      <alignment horizontal="center" vertical="center" wrapText="1"/>
    </xf>
    <xf numFmtId="0" fontId="10" fillId="3" borderId="11" xfId="49" applyFont="1" applyFill="1" applyBorder="1" applyAlignment="1">
      <alignment vertical="center" wrapText="1"/>
    </xf>
    <xf numFmtId="0" fontId="35" fillId="3" borderId="0" xfId="49" applyFont="1" applyFill="1" applyAlignment="1">
      <alignment horizontal="center" vertical="center" wrapText="1"/>
    </xf>
    <xf numFmtId="0" fontId="37" fillId="0" borderId="13" xfId="0" applyFont="1" applyFill="1" applyBorder="1" applyAlignment="1">
      <alignment vertical="center"/>
    </xf>
    <xf numFmtId="0" fontId="37" fillId="0" borderId="13" xfId="0" applyFont="1" applyFill="1" applyBorder="1" applyAlignment="1"/>
    <xf numFmtId="0" fontId="12" fillId="4" borderId="0" xfId="0" applyFont="1" applyFill="1" applyAlignment="1">
      <alignment horizontal="center" vertical="center" wrapText="1"/>
    </xf>
    <xf numFmtId="0" fontId="38" fillId="4" borderId="0" xfId="0" applyFont="1" applyFill="1" applyAlignment="1">
      <alignment horizontal="center" wrapText="1"/>
    </xf>
    <xf numFmtId="0" fontId="39" fillId="4" borderId="0" xfId="0" applyFont="1" applyFill="1" applyAlignment="1">
      <alignment horizontal="left" wrapText="1"/>
    </xf>
    <xf numFmtId="0" fontId="39" fillId="4" borderId="0" xfId="0" applyFont="1" applyFill="1" applyAlignment="1">
      <alignment horizontal="right" wrapText="1"/>
    </xf>
    <xf numFmtId="0" fontId="39" fillId="4" borderId="11" xfId="0" applyFont="1" applyFill="1" applyBorder="1" applyAlignment="1">
      <alignment horizontal="left" wrapText="1"/>
    </xf>
    <xf numFmtId="0" fontId="40" fillId="4" borderId="0" xfId="0" applyFont="1" applyFill="1" applyAlignment="1">
      <alignment horizontal="center" vertical="center" wrapText="1"/>
    </xf>
    <xf numFmtId="0" fontId="41" fillId="4" borderId="12" xfId="0" applyFont="1" applyFill="1" applyBorder="1" applyAlignment="1">
      <alignment horizontal="center" wrapText="1"/>
    </xf>
    <xf numFmtId="0" fontId="39" fillId="4" borderId="0" xfId="0" applyFont="1" applyFill="1" applyAlignment="1">
      <alignment vertical="center" wrapText="1"/>
    </xf>
    <xf numFmtId="0" fontId="40" fillId="4" borderId="0" xfId="0" applyFont="1" applyFill="1" applyAlignment="1">
      <alignment horizontal="left" vertical="center" wrapText="1"/>
    </xf>
    <xf numFmtId="0" fontId="40" fillId="4" borderId="0" xfId="0" applyFont="1" applyFill="1" applyAlignment="1">
      <alignment horizontal="righ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tyles" Target="styles.xml"/><Relationship Id="rId23" Type="http://schemas.openxmlformats.org/officeDocument/2006/relationships/sharedStrings" Target="sharedStrings.xml"/><Relationship Id="rId22" Type="http://schemas.openxmlformats.org/officeDocument/2006/relationships/theme" Target="theme/theme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9"/>
  <sheetViews>
    <sheetView zoomScale="70" zoomScaleNormal="70" workbookViewId="0">
      <selection activeCell="A2" sqref="A2:G2"/>
    </sheetView>
  </sheetViews>
  <sheetFormatPr defaultColWidth="7.16666666666667" defaultRowHeight="11.25" outlineLevelCol="7"/>
  <cols>
    <col min="1" max="1" width="21.9" style="215" customWidth="1"/>
    <col min="2" max="2" width="7.25" style="215" customWidth="1"/>
    <col min="3" max="3" width="12.4166666666667" style="215" customWidth="1"/>
    <col min="4" max="4" width="5.25" style="215" customWidth="1"/>
    <col min="5" max="5" width="20.25" style="215" customWidth="1"/>
    <col min="6" max="6" width="0.0833333333333333" style="215" customWidth="1"/>
    <col min="7" max="7" width="18.0833333333333" style="215" customWidth="1"/>
    <col min="8" max="8" width="1.25" style="215" customWidth="1"/>
    <col min="9" max="16384" width="7.16666666666667" style="215"/>
  </cols>
  <sheetData>
    <row r="1" s="214" customFormat="1" ht="115" customHeight="1" spans="1:8">
      <c r="A1" s="216" t="s">
        <v>0</v>
      </c>
      <c r="B1" s="216"/>
      <c r="C1" s="216"/>
      <c r="D1" s="216"/>
      <c r="E1" s="216"/>
      <c r="F1" s="216"/>
      <c r="G1" s="216"/>
      <c r="H1" s="216"/>
    </row>
    <row r="2" s="215" customFormat="1" ht="91.5" customHeight="1" spans="1:7">
      <c r="A2" s="217" t="s">
        <v>1</v>
      </c>
      <c r="B2" s="217"/>
      <c r="C2" s="217"/>
      <c r="D2" s="217"/>
      <c r="E2" s="217"/>
      <c r="F2" s="217"/>
      <c r="G2" s="217"/>
    </row>
    <row r="3" s="215" customFormat="1" ht="60" customHeight="1" spans="1:7">
      <c r="A3" s="218" t="s">
        <v>2</v>
      </c>
      <c r="B3" s="218"/>
      <c r="C3" s="218"/>
      <c r="D3" s="218"/>
      <c r="E3" s="218"/>
      <c r="F3" s="218"/>
      <c r="G3" s="218"/>
    </row>
    <row r="4" s="215" customFormat="1" ht="120" customHeight="1" spans="1:7">
      <c r="A4" s="218" t="s">
        <v>2</v>
      </c>
      <c r="B4" s="219" t="s">
        <v>3</v>
      </c>
      <c r="C4" s="219"/>
      <c r="D4" s="220" t="s">
        <v>2</v>
      </c>
      <c r="E4" s="220"/>
      <c r="F4" s="218"/>
      <c r="G4" s="218"/>
    </row>
    <row r="5" s="215" customFormat="1" ht="19.5" customHeight="1" spans="1:7">
      <c r="A5" s="218" t="s">
        <v>2</v>
      </c>
      <c r="B5" s="221" t="s">
        <v>2</v>
      </c>
      <c r="C5" s="221"/>
      <c r="D5" s="222" t="s">
        <v>4</v>
      </c>
      <c r="E5" s="222"/>
      <c r="F5" s="221" t="s">
        <v>2</v>
      </c>
      <c r="G5" s="221"/>
    </row>
    <row r="6" s="215" customFormat="1" ht="120" customHeight="1" spans="1:7">
      <c r="A6" s="218" t="s">
        <v>2</v>
      </c>
      <c r="B6" s="219" t="s">
        <v>5</v>
      </c>
      <c r="C6" s="219"/>
      <c r="D6" s="220"/>
      <c r="E6" s="220"/>
      <c r="F6" s="218" t="s">
        <v>2</v>
      </c>
      <c r="G6" s="218"/>
    </row>
    <row r="7" s="215" customFormat="1" ht="18.75" customHeight="1" spans="1:7">
      <c r="A7" s="218" t="s">
        <v>2</v>
      </c>
      <c r="B7" s="221" t="s">
        <v>2</v>
      </c>
      <c r="C7" s="221"/>
      <c r="D7" s="222" t="s">
        <v>4</v>
      </c>
      <c r="E7" s="222"/>
      <c r="F7" s="221" t="s">
        <v>2</v>
      </c>
      <c r="G7" s="221"/>
    </row>
    <row r="8" s="215" customFormat="1" ht="120" customHeight="1" spans="1:7">
      <c r="A8" s="218" t="s">
        <v>2</v>
      </c>
      <c r="B8" s="223" t="s">
        <v>2</v>
      </c>
      <c r="C8" s="223"/>
      <c r="D8" s="218" t="s">
        <v>6</v>
      </c>
      <c r="E8" s="218"/>
      <c r="F8" s="218" t="s">
        <v>2</v>
      </c>
      <c r="G8" s="218"/>
    </row>
    <row r="9" s="215" customFormat="1" ht="15" customHeight="1" spans="1:8">
      <c r="A9" s="224" t="s">
        <v>2</v>
      </c>
      <c r="B9" s="224"/>
      <c r="C9" s="221" t="s">
        <v>2</v>
      </c>
      <c r="D9" s="221"/>
      <c r="E9" s="221"/>
      <c r="F9" s="221"/>
      <c r="G9" s="225" t="s">
        <v>7</v>
      </c>
      <c r="H9" s="225"/>
    </row>
  </sheetData>
  <mergeCells count="21">
    <mergeCell ref="A1:H1"/>
    <mergeCell ref="A2:G2"/>
    <mergeCell ref="A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A9:B9"/>
    <mergeCell ref="C9:F9"/>
    <mergeCell ref="G9:H9"/>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H16"/>
  <sheetViews>
    <sheetView topLeftCell="A8" workbookViewId="0">
      <selection activeCell="B12" sqref="B12:D12"/>
    </sheetView>
  </sheetViews>
  <sheetFormatPr defaultColWidth="6.08333333333333" defaultRowHeight="11.25" outlineLevelCol="7"/>
  <cols>
    <col min="1" max="1" width="13.75" style="196" customWidth="1"/>
    <col min="2" max="2" width="7.33333333333333" style="196" customWidth="1"/>
    <col min="3" max="3" width="6.5" style="196" customWidth="1"/>
    <col min="4" max="4" width="8.08333333333333" style="196" customWidth="1"/>
    <col min="5" max="5" width="6.41666666666667" style="196" customWidth="1"/>
    <col min="6" max="6" width="13.5" style="196" customWidth="1"/>
    <col min="7" max="7" width="0.75" style="196" customWidth="1"/>
    <col min="8" max="8" width="19.9166666666667" style="196" customWidth="1"/>
    <col min="9" max="16384" width="6.08333333333333" style="196"/>
  </cols>
  <sheetData>
    <row r="1" s="196" customFormat="1" ht="88" customHeight="1" spans="1:8">
      <c r="A1" s="197" t="str">
        <f>'封-1 工程量清单限价封面'!A1</f>
        <v>火车西站等街道市容环卫服务外包项目</v>
      </c>
      <c r="B1" s="197"/>
      <c r="C1" s="197"/>
      <c r="D1" s="197"/>
      <c r="E1" s="197"/>
      <c r="F1" s="197"/>
      <c r="G1" s="197"/>
      <c r="H1" s="198" t="s">
        <v>8</v>
      </c>
    </row>
    <row r="2" s="196" customFormat="1" ht="61.5" customHeight="1" spans="1:8">
      <c r="A2" s="199"/>
      <c r="B2" s="199"/>
      <c r="C2" s="200" t="s">
        <v>1</v>
      </c>
      <c r="D2" s="200"/>
      <c r="E2" s="200"/>
      <c r="F2" s="200"/>
      <c r="G2" s="200"/>
      <c r="H2" s="201"/>
    </row>
    <row r="3" s="196" customFormat="1" ht="78" customHeight="1" spans="1:8">
      <c r="A3" s="202"/>
      <c r="B3" s="202"/>
      <c r="C3" s="202"/>
      <c r="D3" s="203"/>
      <c r="E3" s="203"/>
      <c r="F3" s="203"/>
      <c r="G3" s="203"/>
      <c r="H3" s="203"/>
    </row>
    <row r="4" s="196" customFormat="1" ht="27.75" customHeight="1" spans="1:8">
      <c r="A4" s="204"/>
      <c r="B4" s="202"/>
      <c r="C4" s="202"/>
      <c r="D4" s="205"/>
      <c r="E4" s="205"/>
      <c r="F4" s="205"/>
      <c r="G4" s="205"/>
      <c r="H4" s="205"/>
    </row>
    <row r="5" s="196" customFormat="1" ht="33" customHeight="1" spans="1:8">
      <c r="A5" s="204"/>
      <c r="B5" s="202"/>
      <c r="C5" s="202"/>
      <c r="D5" s="204"/>
      <c r="E5" s="204"/>
      <c r="F5" s="202"/>
      <c r="G5" s="202"/>
      <c r="H5" s="202"/>
    </row>
    <row r="6" s="196" customFormat="1" ht="68.25" customHeight="1" spans="1:8">
      <c r="A6" s="206" t="s">
        <v>3</v>
      </c>
      <c r="B6" s="207"/>
      <c r="C6" s="207"/>
      <c r="D6" s="207"/>
      <c r="E6" s="206"/>
      <c r="F6" s="206" t="s">
        <v>5</v>
      </c>
      <c r="G6" s="207"/>
      <c r="H6" s="207"/>
    </row>
    <row r="7" s="196" customFormat="1" ht="23.25" customHeight="1" spans="1:8">
      <c r="A7" s="206"/>
      <c r="B7" s="208" t="s">
        <v>4</v>
      </c>
      <c r="C7" s="208"/>
      <c r="D7" s="208"/>
      <c r="E7" s="209"/>
      <c r="F7" s="209"/>
      <c r="G7" s="210" t="s">
        <v>9</v>
      </c>
      <c r="H7" s="210"/>
    </row>
    <row r="8" s="196" customFormat="1" ht="18" customHeight="1" spans="1:8">
      <c r="A8" s="206"/>
      <c r="B8" s="206"/>
      <c r="C8" s="206"/>
      <c r="D8" s="206"/>
      <c r="E8" s="206"/>
      <c r="F8" s="206"/>
      <c r="G8" s="206"/>
      <c r="H8" s="206"/>
    </row>
    <row r="9" s="196" customFormat="1" ht="68.25" customHeight="1" spans="1:8">
      <c r="A9" s="206" t="s">
        <v>10</v>
      </c>
      <c r="B9" s="207"/>
      <c r="C9" s="207"/>
      <c r="D9" s="207"/>
      <c r="E9" s="206"/>
      <c r="F9" s="206" t="s">
        <v>10</v>
      </c>
      <c r="G9" s="207"/>
      <c r="H9" s="207"/>
    </row>
    <row r="10" s="196" customFormat="1" ht="24" customHeight="1" spans="1:8">
      <c r="A10" s="206"/>
      <c r="B10" s="210" t="s">
        <v>11</v>
      </c>
      <c r="C10" s="210"/>
      <c r="D10" s="208"/>
      <c r="E10" s="208"/>
      <c r="F10" s="208"/>
      <c r="G10" s="210" t="s">
        <v>11</v>
      </c>
      <c r="H10" s="210"/>
    </row>
    <row r="11" s="196" customFormat="1" ht="18" customHeight="1" spans="1:8">
      <c r="A11" s="206"/>
      <c r="B11" s="211"/>
      <c r="C11" s="211"/>
      <c r="D11" s="211"/>
      <c r="E11" s="211"/>
      <c r="F11" s="206"/>
      <c r="G11" s="206"/>
      <c r="H11" s="206"/>
    </row>
    <row r="12" s="196" customFormat="1" ht="68.25" customHeight="1" spans="1:8">
      <c r="A12" s="206" t="s">
        <v>12</v>
      </c>
      <c r="B12" s="207"/>
      <c r="C12" s="207"/>
      <c r="D12" s="207"/>
      <c r="E12" s="206"/>
      <c r="F12" s="206" t="s">
        <v>13</v>
      </c>
      <c r="G12" s="212"/>
      <c r="H12" s="212"/>
    </row>
    <row r="13" s="196" customFormat="1" ht="24" customHeight="1" spans="1:8">
      <c r="A13" s="206"/>
      <c r="B13" s="208" t="s">
        <v>14</v>
      </c>
      <c r="C13" s="208"/>
      <c r="D13" s="208"/>
      <c r="E13" s="208"/>
      <c r="F13" s="208"/>
      <c r="G13" s="210" t="s">
        <v>15</v>
      </c>
      <c r="H13" s="210"/>
    </row>
    <row r="14" s="196" customFormat="1" ht="18" customHeight="1" spans="1:8">
      <c r="A14" s="206"/>
      <c r="B14" s="206"/>
      <c r="C14" s="206"/>
      <c r="D14" s="206"/>
      <c r="E14" s="206"/>
      <c r="F14" s="206"/>
      <c r="G14" s="206"/>
      <c r="H14" s="206"/>
    </row>
    <row r="15" s="196" customFormat="1" ht="68.25" customHeight="1" spans="1:8">
      <c r="A15" s="206" t="s">
        <v>16</v>
      </c>
      <c r="B15" s="206" t="s">
        <v>17</v>
      </c>
      <c r="C15" s="206"/>
      <c r="D15" s="206"/>
      <c r="E15" s="206"/>
      <c r="F15" s="206" t="s">
        <v>18</v>
      </c>
      <c r="G15" s="206" t="s">
        <v>17</v>
      </c>
      <c r="H15" s="206"/>
    </row>
    <row r="16" s="196" customFormat="1" ht="14.25" customHeight="1" spans="1:8">
      <c r="A16" s="199"/>
      <c r="B16" s="199"/>
      <c r="C16" s="213"/>
      <c r="D16" s="213"/>
      <c r="E16" s="213"/>
      <c r="F16" s="213"/>
      <c r="G16" s="213"/>
      <c r="H16" s="201" t="s">
        <v>19</v>
      </c>
    </row>
  </sheetData>
  <mergeCells count="31">
    <mergeCell ref="A1:G1"/>
    <mergeCell ref="A2:B2"/>
    <mergeCell ref="C2:G2"/>
    <mergeCell ref="B3:C3"/>
    <mergeCell ref="D3:H3"/>
    <mergeCell ref="B4:C4"/>
    <mergeCell ref="D4:H4"/>
    <mergeCell ref="B5:C5"/>
    <mergeCell ref="G5:H5"/>
    <mergeCell ref="B6:D6"/>
    <mergeCell ref="G6:H6"/>
    <mergeCell ref="B7:D7"/>
    <mergeCell ref="G7:H7"/>
    <mergeCell ref="B8:C8"/>
    <mergeCell ref="G8:H8"/>
    <mergeCell ref="B9:D9"/>
    <mergeCell ref="G9:H9"/>
    <mergeCell ref="B10:D10"/>
    <mergeCell ref="G10:H10"/>
    <mergeCell ref="B11:C11"/>
    <mergeCell ref="G11:H11"/>
    <mergeCell ref="B12:D12"/>
    <mergeCell ref="G12:H12"/>
    <mergeCell ref="B13:D13"/>
    <mergeCell ref="G13:H13"/>
    <mergeCell ref="B14:C14"/>
    <mergeCell ref="G14:H14"/>
    <mergeCell ref="B15:D15"/>
    <mergeCell ref="G15:H15"/>
    <mergeCell ref="A16:B16"/>
    <mergeCell ref="C16:G16"/>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9"/>
  <sheetViews>
    <sheetView zoomScale="70" zoomScaleNormal="70" workbookViewId="0">
      <selection activeCell="B8" sqref="B8"/>
    </sheetView>
  </sheetViews>
  <sheetFormatPr defaultColWidth="8.75" defaultRowHeight="33" customHeight="1" outlineLevelCol="7"/>
  <cols>
    <col min="1" max="1" width="10.4666666666667" style="65" customWidth="1"/>
    <col min="2" max="2" width="38.1333333333333" style="25" customWidth="1"/>
    <col min="3" max="3" width="25.5" style="66" customWidth="1"/>
    <col min="4" max="4" width="13" style="63" customWidth="1"/>
    <col min="5" max="5" width="14.3333333333333" style="25"/>
    <col min="6" max="6" width="12.6916666666667" style="67" customWidth="1"/>
    <col min="7" max="7" width="13.7" style="67" customWidth="1"/>
    <col min="8" max="8" width="15.2666666666667" style="25"/>
    <col min="9" max="9" width="14.1333333333333" style="25" customWidth="1"/>
    <col min="10" max="16384" width="8.75" style="25"/>
  </cols>
  <sheetData>
    <row r="1" ht="73" customHeight="1" spans="1:4">
      <c r="A1" s="191" t="str">
        <f>'扉-2 工程量清单扉页'!A1</f>
        <v>火车西站等街道市容环卫服务外包项目</v>
      </c>
      <c r="B1" s="191"/>
      <c r="C1" s="191"/>
      <c r="D1" s="191"/>
    </row>
    <row r="2" s="63" customFormat="1" customHeight="1" spans="1:7">
      <c r="A2" s="69" t="s">
        <v>20</v>
      </c>
      <c r="B2" s="70" t="s">
        <v>21</v>
      </c>
      <c r="C2" s="71" t="s">
        <v>22</v>
      </c>
      <c r="D2" s="70" t="s">
        <v>23</v>
      </c>
      <c r="F2" s="72"/>
      <c r="G2" s="72"/>
    </row>
    <row r="3" s="63" customFormat="1" customHeight="1" spans="1:7">
      <c r="A3" s="73" t="s">
        <v>24</v>
      </c>
      <c r="B3" s="74"/>
      <c r="C3" s="192"/>
      <c r="D3" s="70"/>
      <c r="F3" s="72"/>
      <c r="G3" s="72"/>
    </row>
    <row r="4" s="64" customFormat="1" customHeight="1" spans="1:7">
      <c r="A4" s="76">
        <v>1</v>
      </c>
      <c r="B4" s="76" t="str">
        <f>北站西路汇总表!B4</f>
        <v>北站西路街道清扫保洁费用</v>
      </c>
      <c r="C4" s="192"/>
      <c r="D4" s="77"/>
      <c r="F4" s="193"/>
      <c r="G4" s="78"/>
    </row>
    <row r="5" customHeight="1" spans="1:6">
      <c r="A5" s="76">
        <v>2</v>
      </c>
      <c r="B5" s="76" t="str">
        <f>火车西站汇总表!B4</f>
        <v>火车西站街道清扫保洁费用</v>
      </c>
      <c r="C5" s="192"/>
      <c r="D5" s="70"/>
      <c r="E5" s="64"/>
      <c r="F5" s="193"/>
    </row>
    <row r="6" customHeight="1" spans="1:6">
      <c r="A6" s="76">
        <v>3</v>
      </c>
      <c r="B6" s="76" t="str">
        <f>王家沟汇总表!B4</f>
        <v>王家沟街道清扫保洁费用</v>
      </c>
      <c r="C6" s="192"/>
      <c r="D6" s="70"/>
      <c r="E6" s="64"/>
      <c r="F6" s="193"/>
    </row>
    <row r="7" customHeight="1" spans="1:6">
      <c r="A7" s="76">
        <v>4</v>
      </c>
      <c r="B7" s="76" t="str">
        <f>'西湖汇总表 '!B4</f>
        <v>西湖片区清扫保洁费用</v>
      </c>
      <c r="C7" s="192"/>
      <c r="D7" s="70"/>
      <c r="E7" s="64"/>
      <c r="F7" s="193"/>
    </row>
    <row r="8" customHeight="1" spans="1:8">
      <c r="A8" s="76">
        <v>5</v>
      </c>
      <c r="B8" s="76" t="str">
        <f>白鸟湖一号台地汇总表!B4</f>
        <v>白鸟湖一号台地清扫保洁费用</v>
      </c>
      <c r="C8" s="192"/>
      <c r="D8" s="70"/>
      <c r="E8" s="64"/>
      <c r="F8" s="193"/>
      <c r="H8"/>
    </row>
    <row r="9" customHeight="1" spans="5:6">
      <c r="E9" s="194"/>
      <c r="F9" s="195"/>
    </row>
  </sheetData>
  <mergeCells count="2">
    <mergeCell ref="A1:D1"/>
    <mergeCell ref="A3:B3"/>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9"/>
  <sheetViews>
    <sheetView zoomScale="80" zoomScaleNormal="80" workbookViewId="0">
      <selection activeCell="A2" sqref="$A2:$XFD9"/>
    </sheetView>
  </sheetViews>
  <sheetFormatPr defaultColWidth="8.75" defaultRowHeight="33" customHeight="1" outlineLevelCol="6"/>
  <cols>
    <col min="1" max="1" width="13.3333333333333" style="65" customWidth="1"/>
    <col min="2" max="2" width="34.3333333333333" style="25" customWidth="1"/>
    <col min="3" max="3" width="25.5" style="66" customWidth="1"/>
    <col min="4" max="4" width="13" style="63" customWidth="1"/>
    <col min="5" max="5" width="14" style="25"/>
    <col min="6" max="6" width="15.6666666666667" style="67"/>
    <col min="7" max="7" width="13.7" style="67" customWidth="1"/>
    <col min="8" max="16384" width="8.75" style="25"/>
  </cols>
  <sheetData>
    <row r="1" customHeight="1" spans="1:4">
      <c r="A1" s="68" t="s">
        <v>25</v>
      </c>
      <c r="B1" s="68"/>
      <c r="C1" s="68"/>
      <c r="D1" s="68"/>
    </row>
    <row r="2" s="63" customFormat="1" customHeight="1" spans="1:7">
      <c r="A2" s="69" t="s">
        <v>20</v>
      </c>
      <c r="B2" s="70" t="s">
        <v>21</v>
      </c>
      <c r="C2" s="71" t="s">
        <v>22</v>
      </c>
      <c r="D2" s="70" t="s">
        <v>23</v>
      </c>
      <c r="F2" s="72"/>
      <c r="G2" s="72"/>
    </row>
    <row r="3" s="63" customFormat="1" customHeight="1" spans="1:7">
      <c r="A3" s="73" t="s">
        <v>26</v>
      </c>
      <c r="B3" s="74"/>
      <c r="C3" s="75"/>
      <c r="D3" s="70"/>
      <c r="F3" s="72"/>
      <c r="G3" s="72"/>
    </row>
    <row r="4" s="64" customFormat="1" customHeight="1" spans="1:7">
      <c r="A4" s="76">
        <v>1</v>
      </c>
      <c r="B4" s="77" t="s">
        <v>27</v>
      </c>
      <c r="C4" s="75"/>
      <c r="D4" s="77"/>
      <c r="F4" s="78"/>
      <c r="G4" s="78"/>
    </row>
    <row r="5" customHeight="1" spans="1:4">
      <c r="A5" s="69">
        <v>1.1</v>
      </c>
      <c r="B5" s="79" t="str">
        <f>北站西路清单明细!A4</f>
        <v>一、道路清扫保洁</v>
      </c>
      <c r="C5" s="80"/>
      <c r="D5" s="70"/>
    </row>
    <row r="6" customHeight="1" spans="1:4">
      <c r="A6" s="81">
        <v>1.2</v>
      </c>
      <c r="B6" s="79" t="str">
        <f>北站西路清单明细!A9</f>
        <v>二、人行道清扫保洁</v>
      </c>
      <c r="C6" s="80"/>
      <c r="D6" s="70"/>
    </row>
    <row r="7" customHeight="1" spans="1:4">
      <c r="A7" s="81">
        <v>1.3</v>
      </c>
      <c r="B7" s="79" t="str">
        <f>北站西路清单明细!A13</f>
        <v>三、道路冰雪清除清运</v>
      </c>
      <c r="C7" s="80"/>
      <c r="D7" s="70"/>
    </row>
    <row r="8" customHeight="1" spans="1:4">
      <c r="A8" s="81">
        <v>1.4</v>
      </c>
      <c r="B8" s="79" t="str">
        <f>北站西路清单明细!A18</f>
        <v>四、人行道清除冰雪</v>
      </c>
      <c r="C8" s="80"/>
      <c r="D8" s="70"/>
    </row>
    <row r="9" customHeight="1" spans="1:4">
      <c r="A9" s="81">
        <v>1.5</v>
      </c>
      <c r="B9" s="79" t="str">
        <f>北站西路清单明细!A22</f>
        <v>五、道路洒水降尘</v>
      </c>
      <c r="C9" s="80"/>
      <c r="D9" s="70"/>
    </row>
  </sheetData>
  <mergeCells count="2">
    <mergeCell ref="A1:D1"/>
    <mergeCell ref="A3:B3"/>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XFD28"/>
  <sheetViews>
    <sheetView zoomScaleSheetLayoutView="85" topLeftCell="A11" workbookViewId="0">
      <selection activeCell="F14" sqref="F14"/>
    </sheetView>
  </sheetViews>
  <sheetFormatPr defaultColWidth="9" defaultRowHeight="14.25"/>
  <cols>
    <col min="1" max="1" width="4.5" style="27" customWidth="1"/>
    <col min="2" max="2" width="8.175" style="28" customWidth="1"/>
    <col min="3" max="3" width="5.33333333333333" style="28" customWidth="1"/>
    <col min="4" max="4" width="18.1333333333333" style="28" customWidth="1"/>
    <col min="5" max="5" width="7.13333333333333" style="29" customWidth="1"/>
    <col min="6" max="6" width="11.8916666666667" style="28" customWidth="1"/>
    <col min="7" max="7" width="11.0916666666667" style="28" customWidth="1"/>
    <col min="8" max="8" width="13.3833333333333" style="30" customWidth="1"/>
    <col min="9" max="9" width="51.4" style="30" customWidth="1"/>
    <col min="10" max="10" width="10.25" style="30" customWidth="1"/>
    <col min="11" max="11" width="9" style="21"/>
    <col min="12" max="12" width="14" style="21"/>
    <col min="13" max="13" width="12.6333333333333" style="21"/>
    <col min="14" max="16381" width="9" style="21"/>
    <col min="16382" max="16384" width="9" style="25"/>
  </cols>
  <sheetData>
    <row r="1" s="21" customFormat="1" ht="10.5" spans="1:10">
      <c r="A1" s="31" t="s">
        <v>28</v>
      </c>
      <c r="B1" s="31"/>
      <c r="C1" s="31"/>
      <c r="D1" s="31"/>
      <c r="E1" s="31"/>
      <c r="F1" s="31"/>
      <c r="G1" s="31"/>
      <c r="H1" s="31"/>
      <c r="I1" s="31"/>
      <c r="J1" s="31"/>
    </row>
    <row r="2" s="21" customFormat="1" ht="24" customHeight="1" spans="1:10">
      <c r="A2" s="31"/>
      <c r="B2" s="31"/>
      <c r="C2" s="31"/>
      <c r="D2" s="31"/>
      <c r="E2" s="31"/>
      <c r="F2" s="31"/>
      <c r="G2" s="31"/>
      <c r="H2" s="31"/>
      <c r="I2" s="31"/>
      <c r="J2" s="31"/>
    </row>
    <row r="3" s="22" customFormat="1" ht="41" customHeight="1" spans="1:10">
      <c r="A3" s="32" t="s">
        <v>20</v>
      </c>
      <c r="B3" s="32" t="s">
        <v>29</v>
      </c>
      <c r="C3" s="32" t="s">
        <v>20</v>
      </c>
      <c r="D3" s="32" t="s">
        <v>30</v>
      </c>
      <c r="E3" s="32" t="s">
        <v>31</v>
      </c>
      <c r="F3" s="32" t="s">
        <v>32</v>
      </c>
      <c r="G3" s="32" t="s">
        <v>33</v>
      </c>
      <c r="H3" s="33" t="s">
        <v>34</v>
      </c>
      <c r="I3" s="32" t="s">
        <v>35</v>
      </c>
      <c r="J3" s="33" t="s">
        <v>23</v>
      </c>
    </row>
    <row r="4" s="23" customFormat="1" ht="24.95" customHeight="1" spans="1:10">
      <c r="A4" s="34" t="s">
        <v>36</v>
      </c>
      <c r="B4" s="34"/>
      <c r="C4" s="34"/>
      <c r="D4" s="34"/>
      <c r="E4" s="35"/>
      <c r="F4" s="34"/>
      <c r="G4" s="34"/>
      <c r="H4" s="36"/>
      <c r="I4" s="36"/>
      <c r="J4" s="36"/>
    </row>
    <row r="5" s="21" customFormat="1" ht="210" outlineLevel="1" spans="1:16384">
      <c r="A5" s="37">
        <v>1</v>
      </c>
      <c r="B5" s="39" t="s">
        <v>37</v>
      </c>
      <c r="C5" s="39">
        <v>1</v>
      </c>
      <c r="D5" s="40" t="s">
        <v>38</v>
      </c>
      <c r="E5" s="41" t="s">
        <v>39</v>
      </c>
      <c r="F5" s="42">
        <f>北站西路道路明细!H13+北站西路道路明细!I5+北站西路道路明细!I6</f>
        <v>557686</v>
      </c>
      <c r="G5" s="103"/>
      <c r="H5" s="42"/>
      <c r="I5" s="105" t="s">
        <v>40</v>
      </c>
      <c r="J5" s="58"/>
      <c r="XEW5" s="25"/>
      <c r="XEX5" s="25"/>
      <c r="XEY5" s="25"/>
      <c r="XEZ5" s="25"/>
      <c r="XFA5" s="25"/>
      <c r="XFB5" s="25"/>
      <c r="XFC5" s="25"/>
      <c r="XFD5" s="25"/>
    </row>
    <row r="6" s="21" customFormat="1" ht="210" outlineLevel="1" spans="1:16384">
      <c r="A6" s="37">
        <v>2</v>
      </c>
      <c r="B6" s="39" t="s">
        <v>37</v>
      </c>
      <c r="C6" s="39">
        <v>2</v>
      </c>
      <c r="D6" s="40" t="s">
        <v>41</v>
      </c>
      <c r="E6" s="41" t="s">
        <v>39</v>
      </c>
      <c r="F6" s="42">
        <f>北站西路道路明细!H18</f>
        <v>94389</v>
      </c>
      <c r="G6" s="42"/>
      <c r="H6" s="42"/>
      <c r="I6" s="105" t="s">
        <v>42</v>
      </c>
      <c r="J6" s="58"/>
      <c r="XEW6" s="25"/>
      <c r="XEX6" s="25"/>
      <c r="XEY6" s="25"/>
      <c r="XEZ6" s="25"/>
      <c r="XFA6" s="25"/>
      <c r="XFB6" s="25"/>
      <c r="XFC6" s="25"/>
      <c r="XFD6" s="25"/>
    </row>
    <row r="7" s="21" customFormat="1" ht="210" outlineLevel="1" spans="1:16384">
      <c r="A7" s="37">
        <v>3</v>
      </c>
      <c r="B7" s="39" t="s">
        <v>37</v>
      </c>
      <c r="C7" s="39">
        <v>3</v>
      </c>
      <c r="D7" s="40" t="s">
        <v>43</v>
      </c>
      <c r="E7" s="41" t="s">
        <v>39</v>
      </c>
      <c r="F7" s="42">
        <f>北站西路道路明细!H34</f>
        <v>96021</v>
      </c>
      <c r="G7" s="42"/>
      <c r="H7" s="42"/>
      <c r="I7" s="105" t="s">
        <v>44</v>
      </c>
      <c r="J7" s="58"/>
      <c r="XEW7" s="25"/>
      <c r="XEX7" s="25"/>
      <c r="XEY7" s="25"/>
      <c r="XEZ7" s="25"/>
      <c r="XFA7" s="25"/>
      <c r="XFB7" s="25"/>
      <c r="XFC7" s="25"/>
      <c r="XFD7" s="25"/>
    </row>
    <row r="8" s="24" customFormat="1" ht="24.95" customHeight="1" spans="1:10">
      <c r="A8" s="43"/>
      <c r="B8" s="44" t="s">
        <v>45</v>
      </c>
      <c r="C8" s="45"/>
      <c r="D8" s="45"/>
      <c r="E8" s="46"/>
      <c r="F8" s="45"/>
      <c r="G8" s="45"/>
      <c r="H8" s="47"/>
      <c r="I8" s="59"/>
      <c r="J8" s="42"/>
    </row>
    <row r="9" s="25" customFormat="1" ht="25" customHeight="1" spans="1:10">
      <c r="A9" s="48" t="s">
        <v>46</v>
      </c>
      <c r="B9" s="49"/>
      <c r="C9" s="49"/>
      <c r="D9" s="49"/>
      <c r="E9" s="50"/>
      <c r="F9" s="49"/>
      <c r="G9" s="49"/>
      <c r="H9" s="49"/>
      <c r="I9" s="49"/>
      <c r="J9" s="34"/>
    </row>
    <row r="10" s="25" customFormat="1" ht="115.5" spans="1:10">
      <c r="A10" s="39">
        <v>1</v>
      </c>
      <c r="B10" s="39" t="s">
        <v>37</v>
      </c>
      <c r="C10" s="39">
        <v>1</v>
      </c>
      <c r="D10" s="40" t="s">
        <v>47</v>
      </c>
      <c r="E10" s="41" t="s">
        <v>39</v>
      </c>
      <c r="F10" s="51">
        <f>北站西路道路明细!I13+北站西路道路明细!I18-北站西路道路明细!I5-北站西路道路明细!I6</f>
        <v>96521</v>
      </c>
      <c r="G10" s="42"/>
      <c r="H10" s="42"/>
      <c r="I10" s="60" t="s">
        <v>48</v>
      </c>
      <c r="J10" s="42"/>
    </row>
    <row r="11" s="25" customFormat="1" ht="115.5" spans="1:10">
      <c r="A11" s="39">
        <v>2</v>
      </c>
      <c r="B11" s="39" t="s">
        <v>37</v>
      </c>
      <c r="C11" s="39">
        <v>2</v>
      </c>
      <c r="D11" s="40" t="s">
        <v>49</v>
      </c>
      <c r="E11" s="41" t="s">
        <v>39</v>
      </c>
      <c r="F11" s="51">
        <f>北站西路道路明细!I34</f>
        <v>36693</v>
      </c>
      <c r="G11" s="42"/>
      <c r="H11" s="42"/>
      <c r="I11" s="60" t="s">
        <v>50</v>
      </c>
      <c r="J11" s="42"/>
    </row>
    <row r="12" s="24" customFormat="1" ht="24.95" customHeight="1" spans="1:10">
      <c r="A12" s="32" t="s">
        <v>51</v>
      </c>
      <c r="B12" s="32"/>
      <c r="C12" s="32"/>
      <c r="D12" s="32"/>
      <c r="E12" s="52"/>
      <c r="F12" s="32"/>
      <c r="G12" s="32"/>
      <c r="H12" s="47"/>
      <c r="I12" s="47"/>
      <c r="J12" s="42"/>
    </row>
    <row r="13" s="23" customFormat="1" ht="24.95" customHeight="1" spans="1:10">
      <c r="A13" s="34" t="s">
        <v>52</v>
      </c>
      <c r="B13" s="34"/>
      <c r="C13" s="34"/>
      <c r="D13" s="34"/>
      <c r="E13" s="35"/>
      <c r="F13" s="34"/>
      <c r="G13" s="34"/>
      <c r="H13" s="36"/>
      <c r="I13" s="36"/>
      <c r="J13" s="36"/>
    </row>
    <row r="14" s="23" customFormat="1" ht="168" spans="1:10">
      <c r="A14" s="39">
        <v>1</v>
      </c>
      <c r="B14" s="39" t="s">
        <v>37</v>
      </c>
      <c r="C14" s="39">
        <v>1</v>
      </c>
      <c r="D14" s="39" t="s">
        <v>53</v>
      </c>
      <c r="E14" s="39" t="s">
        <v>39</v>
      </c>
      <c r="F14" s="53">
        <f>北站西路道路明细!H13+北站西路道路明细!I5+北站西路道路明细!I6+北站西路道路明细!H14+北站西路道路明细!H15</f>
        <v>618340</v>
      </c>
      <c r="G14" s="54"/>
      <c r="H14" s="42"/>
      <c r="I14" s="60" t="s">
        <v>54</v>
      </c>
      <c r="J14" s="36"/>
    </row>
    <row r="15" s="23" customFormat="1" ht="168" spans="1:10">
      <c r="A15" s="39">
        <v>2</v>
      </c>
      <c r="B15" s="39" t="s">
        <v>37</v>
      </c>
      <c r="C15" s="39">
        <v>2</v>
      </c>
      <c r="D15" s="39" t="s">
        <v>55</v>
      </c>
      <c r="E15" s="39" t="s">
        <v>39</v>
      </c>
      <c r="F15" s="53">
        <f>北站西路道路明细!H16+北站西路道路明细!H17</f>
        <v>33735</v>
      </c>
      <c r="G15" s="54"/>
      <c r="H15" s="42"/>
      <c r="I15" s="60" t="s">
        <v>56</v>
      </c>
      <c r="J15" s="42"/>
    </row>
    <row r="16" s="21" customFormat="1" ht="175" customHeight="1" spans="1:10">
      <c r="A16" s="39">
        <v>3</v>
      </c>
      <c r="B16" s="39" t="s">
        <v>37</v>
      </c>
      <c r="C16" s="39">
        <v>3</v>
      </c>
      <c r="D16" s="39" t="s">
        <v>57</v>
      </c>
      <c r="E16" s="39" t="s">
        <v>39</v>
      </c>
      <c r="F16" s="53">
        <f>北站西路道路明细!H34</f>
        <v>96021</v>
      </c>
      <c r="G16" s="54"/>
      <c r="H16" s="42"/>
      <c r="I16" s="60" t="s">
        <v>58</v>
      </c>
      <c r="J16" s="42"/>
    </row>
    <row r="17" s="24" customFormat="1" ht="27" customHeight="1" spans="1:10">
      <c r="A17" s="43"/>
      <c r="B17" s="44" t="s">
        <v>59</v>
      </c>
      <c r="C17" s="45"/>
      <c r="D17" s="45"/>
      <c r="E17" s="46"/>
      <c r="F17" s="45"/>
      <c r="G17" s="45"/>
      <c r="H17" s="47"/>
      <c r="I17" s="61"/>
      <c r="J17" s="62"/>
    </row>
    <row r="18" s="25" customFormat="1" ht="22" customHeight="1" spans="1:10">
      <c r="A18" s="48" t="s">
        <v>60</v>
      </c>
      <c r="B18" s="49"/>
      <c r="C18" s="49"/>
      <c r="D18" s="49"/>
      <c r="E18" s="50"/>
      <c r="F18" s="49"/>
      <c r="G18" s="49"/>
      <c r="H18" s="49"/>
      <c r="I18" s="34"/>
      <c r="J18" s="34"/>
    </row>
    <row r="19" s="25" customFormat="1" ht="199.5" spans="1:10">
      <c r="A19" s="39">
        <v>1</v>
      </c>
      <c r="B19" s="40" t="s">
        <v>37</v>
      </c>
      <c r="C19" s="39">
        <v>1</v>
      </c>
      <c r="D19" s="40" t="s">
        <v>61</v>
      </c>
      <c r="E19" s="41" t="s">
        <v>39</v>
      </c>
      <c r="F19" s="51">
        <f>北站西路道路明细!I13+北站西路道路明细!I18-北站西路道路明细!I5-北站西路道路明细!I6</f>
        <v>96521</v>
      </c>
      <c r="G19" s="42"/>
      <c r="H19" s="55"/>
      <c r="I19" s="60" t="s">
        <v>62</v>
      </c>
      <c r="J19" s="42"/>
    </row>
    <row r="20" s="25" customFormat="1" ht="180" customHeight="1" spans="1:10">
      <c r="A20" s="39">
        <v>2</v>
      </c>
      <c r="B20" s="40" t="s">
        <v>37</v>
      </c>
      <c r="C20" s="39">
        <v>2</v>
      </c>
      <c r="D20" s="40" t="s">
        <v>63</v>
      </c>
      <c r="E20" s="41" t="s">
        <v>39</v>
      </c>
      <c r="F20" s="51">
        <f>北站西路道路明细!I34</f>
        <v>36693</v>
      </c>
      <c r="G20" s="42"/>
      <c r="H20" s="55"/>
      <c r="I20" s="60" t="s">
        <v>64</v>
      </c>
      <c r="J20" s="42"/>
    </row>
    <row r="21" s="24" customFormat="1" ht="24.95" customHeight="1" spans="1:10">
      <c r="A21" s="32" t="s">
        <v>65</v>
      </c>
      <c r="B21" s="32"/>
      <c r="C21" s="32"/>
      <c r="D21" s="32"/>
      <c r="E21" s="52"/>
      <c r="F21" s="32"/>
      <c r="G21" s="32"/>
      <c r="H21" s="47"/>
      <c r="I21" s="47"/>
      <c r="J21" s="47"/>
    </row>
    <row r="22" s="106" customFormat="1" ht="24.95" customHeight="1" spans="1:10">
      <c r="A22" s="34" t="s">
        <v>66</v>
      </c>
      <c r="B22" s="34"/>
      <c r="C22" s="34"/>
      <c r="D22" s="34"/>
      <c r="E22" s="35"/>
      <c r="F22" s="34"/>
      <c r="G22" s="34"/>
      <c r="H22" s="36"/>
      <c r="I22" s="36"/>
      <c r="J22" s="36"/>
    </row>
    <row r="23" s="144" customFormat="1" ht="136" customHeight="1" spans="1:10">
      <c r="A23" s="39">
        <v>1</v>
      </c>
      <c r="B23" s="37" t="s">
        <v>37</v>
      </c>
      <c r="C23" s="39">
        <v>1</v>
      </c>
      <c r="D23" s="40" t="s">
        <v>67</v>
      </c>
      <c r="E23" s="41" t="s">
        <v>68</v>
      </c>
      <c r="F23" s="40">
        <f>北站西路道路洒水明细!E5</f>
        <v>7625</v>
      </c>
      <c r="G23" s="42"/>
      <c r="H23" s="42"/>
      <c r="I23" s="60" t="s">
        <v>69</v>
      </c>
      <c r="J23" s="42"/>
    </row>
    <row r="24" s="25" customFormat="1" ht="27" customHeight="1" spans="1:10">
      <c r="A24" s="32" t="s">
        <v>70</v>
      </c>
      <c r="B24" s="32"/>
      <c r="C24" s="32"/>
      <c r="D24" s="32"/>
      <c r="E24" s="52"/>
      <c r="F24" s="32"/>
      <c r="G24" s="32"/>
      <c r="H24" s="47"/>
      <c r="I24" s="47"/>
      <c r="J24" s="42"/>
    </row>
    <row r="25" s="26" customFormat="1" ht="20.1" customHeight="1" spans="1:10">
      <c r="A25" s="32" t="s">
        <v>71</v>
      </c>
      <c r="B25" s="32"/>
      <c r="C25" s="32"/>
      <c r="D25" s="32"/>
      <c r="E25" s="52"/>
      <c r="F25" s="32"/>
      <c r="G25" s="32"/>
      <c r="H25" s="47"/>
      <c r="I25" s="47"/>
      <c r="J25" s="47"/>
    </row>
    <row r="26" s="21" customFormat="1" ht="17" customHeight="1" spans="1:10">
      <c r="A26" s="27"/>
      <c r="B26" s="28"/>
      <c r="C26" s="28"/>
      <c r="D26" s="28"/>
      <c r="E26" s="29"/>
      <c r="F26" s="28"/>
      <c r="G26" s="28"/>
      <c r="H26" s="30"/>
      <c r="I26" s="30"/>
      <c r="J26" s="30"/>
    </row>
    <row r="28" spans="8:9">
      <c r="H28" s="56"/>
      <c r="I28" s="56"/>
    </row>
  </sheetData>
  <mergeCells count="12">
    <mergeCell ref="A4:H4"/>
    <mergeCell ref="B8:G8"/>
    <mergeCell ref="A9:H9"/>
    <mergeCell ref="A12:G12"/>
    <mergeCell ref="A13:H13"/>
    <mergeCell ref="B17:G17"/>
    <mergeCell ref="A18:H18"/>
    <mergeCell ref="A21:G21"/>
    <mergeCell ref="A22:H22"/>
    <mergeCell ref="A24:G24"/>
    <mergeCell ref="A25:G25"/>
    <mergeCell ref="A1:J2"/>
  </mergeCells>
  <pageMargins left="0.751388888888889" right="0.629861111111111" top="0.432638888888889" bottom="0.550694444444444" header="0.354166666666667" footer="0.5"/>
  <pageSetup paperSize="9" scale="95" orientation="landscape" horizontalDpi="600"/>
  <headerFooter/>
  <rowBreaks count="1" manualBreakCount="1">
    <brk id="2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XFD154"/>
  <sheetViews>
    <sheetView tabSelected="1" workbookViewId="0">
      <selection activeCell="I10" sqref="I10"/>
    </sheetView>
  </sheetViews>
  <sheetFormatPr defaultColWidth="8.89166666666667" defaultRowHeight="13.5"/>
  <cols>
    <col min="1" max="1" width="3.78333333333333" style="84" customWidth="1"/>
    <col min="2" max="2" width="12.6083333333333" style="84" customWidth="1"/>
    <col min="3" max="3" width="19.3166666666667" style="84" customWidth="1"/>
    <col min="4" max="4" width="7.225" style="84" customWidth="1"/>
    <col min="5" max="5" width="8" style="84" customWidth="1"/>
    <col min="6" max="6" width="7.55833333333333" style="84" customWidth="1"/>
    <col min="7" max="7" width="7.44166666666667" style="84" customWidth="1"/>
    <col min="8" max="9" width="11.3333333333333" style="168" customWidth="1"/>
    <col min="10" max="10" width="10.225" style="84" customWidth="1"/>
    <col min="11" max="11" width="5.23333333333333" style="84" customWidth="1"/>
    <col min="12" max="12" width="7.225" style="84" customWidth="1"/>
    <col min="13" max="13" width="16.2666666666667" style="84" customWidth="1"/>
    <col min="14" max="16384" width="8.89166666666667" style="84"/>
  </cols>
  <sheetData>
    <row r="1" ht="31" customHeight="1" spans="1:13">
      <c r="A1" s="169" t="s">
        <v>72</v>
      </c>
      <c r="B1" s="169"/>
      <c r="C1" s="169"/>
      <c r="D1" s="169"/>
      <c r="E1" s="169"/>
      <c r="F1" s="169"/>
      <c r="G1" s="169"/>
      <c r="H1" s="170"/>
      <c r="I1" s="170"/>
      <c r="J1" s="169"/>
      <c r="K1" s="169"/>
      <c r="L1" s="169"/>
      <c r="M1" s="169"/>
    </row>
    <row r="2" ht="48" customHeight="1" spans="1:13">
      <c r="A2" s="122" t="s">
        <v>20</v>
      </c>
      <c r="B2" s="122" t="s">
        <v>73</v>
      </c>
      <c r="C2" s="122" t="s">
        <v>74</v>
      </c>
      <c r="D2" s="122" t="s">
        <v>75</v>
      </c>
      <c r="E2" s="122" t="s">
        <v>76</v>
      </c>
      <c r="F2" s="122" t="s">
        <v>77</v>
      </c>
      <c r="G2" s="122" t="s">
        <v>78</v>
      </c>
      <c r="H2" s="127" t="s">
        <v>79</v>
      </c>
      <c r="I2" s="127" t="s">
        <v>80</v>
      </c>
      <c r="J2" s="122" t="s">
        <v>81</v>
      </c>
      <c r="K2" s="139" t="s">
        <v>82</v>
      </c>
      <c r="L2" s="139" t="s">
        <v>83</v>
      </c>
      <c r="M2" s="139" t="s">
        <v>23</v>
      </c>
    </row>
    <row r="3" s="84" customFormat="1" ht="34" customHeight="1" spans="1:13">
      <c r="A3" s="123">
        <v>1</v>
      </c>
      <c r="B3" s="140" t="s">
        <v>84</v>
      </c>
      <c r="C3" s="140" t="s">
        <v>85</v>
      </c>
      <c r="D3" s="140">
        <v>7625</v>
      </c>
      <c r="E3" s="140"/>
      <c r="F3" s="140">
        <v>31</v>
      </c>
      <c r="G3" s="140"/>
      <c r="H3" s="171">
        <v>236375</v>
      </c>
      <c r="I3" s="171"/>
      <c r="J3" s="177" t="s">
        <v>86</v>
      </c>
      <c r="K3" s="177" t="s">
        <v>87</v>
      </c>
      <c r="L3" s="140" t="s">
        <v>88</v>
      </c>
      <c r="M3" s="156"/>
    </row>
    <row r="4" s="84" customFormat="1" ht="34" customHeight="1" spans="1:13">
      <c r="A4" s="123"/>
      <c r="B4" s="140"/>
      <c r="C4" s="140" t="s">
        <v>89</v>
      </c>
      <c r="D4" s="140">
        <v>1725</v>
      </c>
      <c r="E4" s="140"/>
      <c r="F4" s="140">
        <v>16</v>
      </c>
      <c r="G4" s="140"/>
      <c r="H4" s="171">
        <v>27600</v>
      </c>
      <c r="I4" s="171"/>
      <c r="J4" s="177" t="s">
        <v>86</v>
      </c>
      <c r="K4" s="177" t="s">
        <v>87</v>
      </c>
      <c r="L4" s="140" t="s">
        <v>88</v>
      </c>
      <c r="M4" s="156"/>
    </row>
    <row r="5" s="84" customFormat="1" ht="34" customHeight="1" spans="1:13">
      <c r="A5" s="123"/>
      <c r="B5" s="140"/>
      <c r="C5" s="140" t="s">
        <v>85</v>
      </c>
      <c r="D5" s="140"/>
      <c r="E5" s="140">
        <v>7625</v>
      </c>
      <c r="F5" s="140"/>
      <c r="G5" s="140">
        <v>12</v>
      </c>
      <c r="H5" s="171"/>
      <c r="I5" s="171">
        <v>91500</v>
      </c>
      <c r="J5" s="177" t="s">
        <v>86</v>
      </c>
      <c r="K5" s="177" t="s">
        <v>87</v>
      </c>
      <c r="L5" s="140" t="s">
        <v>88</v>
      </c>
      <c r="M5" s="156" t="s">
        <v>90</v>
      </c>
    </row>
    <row r="6" s="84" customFormat="1" ht="34" customHeight="1" spans="1:13">
      <c r="A6" s="123"/>
      <c r="B6" s="140"/>
      <c r="C6" s="140" t="s">
        <v>89</v>
      </c>
      <c r="D6" s="140"/>
      <c r="E6" s="140">
        <v>1725</v>
      </c>
      <c r="F6" s="140"/>
      <c r="G6" s="140">
        <v>12</v>
      </c>
      <c r="H6" s="171"/>
      <c r="I6" s="171">
        <v>20700</v>
      </c>
      <c r="J6" s="177" t="s">
        <v>86</v>
      </c>
      <c r="K6" s="177" t="s">
        <v>87</v>
      </c>
      <c r="L6" s="140" t="s">
        <v>88</v>
      </c>
      <c r="M6" s="156" t="s">
        <v>90</v>
      </c>
    </row>
    <row r="7" s="84" customFormat="1" ht="34" customHeight="1" spans="1:13">
      <c r="A7" s="123"/>
      <c r="B7" s="140"/>
      <c r="C7" s="140" t="s">
        <v>91</v>
      </c>
      <c r="D7" s="140">
        <v>1725</v>
      </c>
      <c r="E7" s="140">
        <v>0</v>
      </c>
      <c r="F7" s="140">
        <v>19</v>
      </c>
      <c r="G7" s="140">
        <v>0</v>
      </c>
      <c r="H7" s="171">
        <v>32775</v>
      </c>
      <c r="I7" s="171">
        <v>0</v>
      </c>
      <c r="J7" s="177" t="s">
        <v>86</v>
      </c>
      <c r="K7" s="177" t="s">
        <v>87</v>
      </c>
      <c r="L7" s="140" t="s">
        <v>88</v>
      </c>
      <c r="M7" s="156"/>
    </row>
    <row r="8" ht="34" customHeight="1" spans="1:13">
      <c r="A8" s="123">
        <v>2</v>
      </c>
      <c r="B8" s="123" t="s">
        <v>92</v>
      </c>
      <c r="C8" s="123" t="s">
        <v>93</v>
      </c>
      <c r="D8" s="123">
        <v>1560</v>
      </c>
      <c r="E8" s="123">
        <v>1560</v>
      </c>
      <c r="F8" s="123">
        <v>16</v>
      </c>
      <c r="G8" s="123">
        <v>3</v>
      </c>
      <c r="H8" s="172">
        <v>24960</v>
      </c>
      <c r="I8" s="172">
        <v>4680</v>
      </c>
      <c r="J8" s="177" t="s">
        <v>86</v>
      </c>
      <c r="K8" s="123" t="s">
        <v>87</v>
      </c>
      <c r="L8" s="140" t="s">
        <v>88</v>
      </c>
      <c r="M8" s="156"/>
    </row>
    <row r="9" ht="34" customHeight="1" spans="1:13">
      <c r="A9" s="123">
        <v>3</v>
      </c>
      <c r="B9" s="123" t="s">
        <v>94</v>
      </c>
      <c r="C9" s="123" t="s">
        <v>95</v>
      </c>
      <c r="D9" s="140">
        <v>1474</v>
      </c>
      <c r="E9" s="140">
        <v>1474</v>
      </c>
      <c r="F9" s="140">
        <v>15</v>
      </c>
      <c r="G9" s="140">
        <v>13</v>
      </c>
      <c r="H9" s="173">
        <v>22110</v>
      </c>
      <c r="I9" s="173">
        <v>19162</v>
      </c>
      <c r="J9" s="177" t="s">
        <v>86</v>
      </c>
      <c r="K9" s="178" t="s">
        <v>87</v>
      </c>
      <c r="L9" s="140" t="s">
        <v>88</v>
      </c>
      <c r="M9" s="156"/>
    </row>
    <row r="10" ht="34" customHeight="1" spans="1:13">
      <c r="A10" s="123"/>
      <c r="B10" s="123"/>
      <c r="C10" s="123" t="s">
        <v>96</v>
      </c>
      <c r="D10" s="151">
        <v>1336</v>
      </c>
      <c r="E10" s="151">
        <v>1336</v>
      </c>
      <c r="F10" s="151">
        <v>15</v>
      </c>
      <c r="G10" s="151">
        <v>6.5</v>
      </c>
      <c r="H10" s="174">
        <v>20040</v>
      </c>
      <c r="I10" s="174">
        <v>8684</v>
      </c>
      <c r="J10" s="177" t="s">
        <v>86</v>
      </c>
      <c r="K10" s="178"/>
      <c r="L10" s="140" t="s">
        <v>88</v>
      </c>
      <c r="M10" s="156"/>
    </row>
    <row r="11" ht="34" customHeight="1" spans="1:13">
      <c r="A11" s="123">
        <v>4</v>
      </c>
      <c r="B11" s="123" t="s">
        <v>97</v>
      </c>
      <c r="C11" s="123" t="s">
        <v>98</v>
      </c>
      <c r="D11" s="123">
        <v>2962</v>
      </c>
      <c r="E11" s="123">
        <v>2962</v>
      </c>
      <c r="F11" s="123">
        <v>23</v>
      </c>
      <c r="G11" s="123">
        <v>9</v>
      </c>
      <c r="H11" s="172">
        <v>68126</v>
      </c>
      <c r="I11" s="172">
        <v>26658</v>
      </c>
      <c r="J11" s="177" t="s">
        <v>86</v>
      </c>
      <c r="K11" s="123" t="s">
        <v>87</v>
      </c>
      <c r="L11" s="140" t="s">
        <v>88</v>
      </c>
      <c r="M11" s="156"/>
    </row>
    <row r="12" ht="34" customHeight="1" spans="1:13">
      <c r="A12" s="123">
        <v>5</v>
      </c>
      <c r="B12" s="123" t="s">
        <v>99</v>
      </c>
      <c r="C12" s="123" t="s">
        <v>100</v>
      </c>
      <c r="D12" s="123">
        <v>900</v>
      </c>
      <c r="E12" s="123">
        <v>900</v>
      </c>
      <c r="F12" s="123">
        <v>15</v>
      </c>
      <c r="G12" s="123">
        <v>9</v>
      </c>
      <c r="H12" s="172">
        <v>13500</v>
      </c>
      <c r="I12" s="172">
        <v>8100</v>
      </c>
      <c r="J12" s="177" t="s">
        <v>86</v>
      </c>
      <c r="K12" s="123" t="s">
        <v>87</v>
      </c>
      <c r="L12" s="140" t="s">
        <v>88</v>
      </c>
      <c r="M12" s="156"/>
    </row>
    <row r="13" s="166" customFormat="1" ht="34" customHeight="1" spans="1:13">
      <c r="A13" s="124" t="s">
        <v>101</v>
      </c>
      <c r="B13" s="125"/>
      <c r="C13" s="125"/>
      <c r="D13" s="125"/>
      <c r="E13" s="125"/>
      <c r="F13" s="125"/>
      <c r="G13" s="126"/>
      <c r="H13" s="127">
        <f>SUM(H3:H12)</f>
        <v>445486</v>
      </c>
      <c r="I13" s="127">
        <f>SUM(I3:I12)</f>
        <v>179484</v>
      </c>
      <c r="J13" s="158"/>
      <c r="K13" s="122"/>
      <c r="L13" s="159"/>
      <c r="M13" s="179"/>
    </row>
    <row r="14" ht="34" customHeight="1" spans="1:13">
      <c r="A14" s="123">
        <v>6</v>
      </c>
      <c r="B14" s="123" t="s">
        <v>102</v>
      </c>
      <c r="C14" s="123" t="s">
        <v>103</v>
      </c>
      <c r="D14" s="123">
        <v>4563</v>
      </c>
      <c r="E14" s="123">
        <v>0</v>
      </c>
      <c r="F14" s="123">
        <v>8</v>
      </c>
      <c r="G14" s="123">
        <v>0</v>
      </c>
      <c r="H14" s="172">
        <v>36504</v>
      </c>
      <c r="I14" s="172">
        <v>0</v>
      </c>
      <c r="J14" s="155" t="s">
        <v>104</v>
      </c>
      <c r="K14" s="123" t="s">
        <v>105</v>
      </c>
      <c r="L14" s="140" t="s">
        <v>88</v>
      </c>
      <c r="M14" s="123"/>
    </row>
    <row r="15" ht="34" customHeight="1" spans="1:13">
      <c r="A15" s="123">
        <v>7</v>
      </c>
      <c r="B15" s="123" t="s">
        <v>106</v>
      </c>
      <c r="C15" s="123" t="s">
        <v>107</v>
      </c>
      <c r="D15" s="140">
        <v>1050</v>
      </c>
      <c r="E15" s="140">
        <v>0</v>
      </c>
      <c r="F15" s="140">
        <v>23</v>
      </c>
      <c r="G15" s="140">
        <v>0</v>
      </c>
      <c r="H15" s="173">
        <v>24150</v>
      </c>
      <c r="I15" s="173">
        <v>0</v>
      </c>
      <c r="J15" s="155" t="s">
        <v>104</v>
      </c>
      <c r="K15" s="178" t="s">
        <v>105</v>
      </c>
      <c r="L15" s="140" t="s">
        <v>88</v>
      </c>
      <c r="M15" s="156"/>
    </row>
    <row r="16" ht="34" customHeight="1" spans="1:13">
      <c r="A16" s="123">
        <v>8</v>
      </c>
      <c r="B16" s="123" t="s">
        <v>108</v>
      </c>
      <c r="C16" s="123" t="s">
        <v>100</v>
      </c>
      <c r="D16" s="123">
        <v>660</v>
      </c>
      <c r="E16" s="123">
        <v>660</v>
      </c>
      <c r="F16" s="123">
        <v>15</v>
      </c>
      <c r="G16" s="123">
        <v>13</v>
      </c>
      <c r="H16" s="172">
        <v>9900</v>
      </c>
      <c r="I16" s="172">
        <v>8580</v>
      </c>
      <c r="J16" s="155" t="s">
        <v>104</v>
      </c>
      <c r="K16" s="123" t="s">
        <v>105</v>
      </c>
      <c r="L16" s="123" t="s">
        <v>109</v>
      </c>
      <c r="M16" s="156"/>
    </row>
    <row r="17" ht="34" customHeight="1" spans="1:13">
      <c r="A17" s="123">
        <v>9</v>
      </c>
      <c r="B17" s="123" t="s">
        <v>110</v>
      </c>
      <c r="C17" s="123" t="s">
        <v>111</v>
      </c>
      <c r="D17" s="123">
        <v>1589</v>
      </c>
      <c r="E17" s="123">
        <v>1589</v>
      </c>
      <c r="F17" s="123">
        <v>15</v>
      </c>
      <c r="G17" s="123">
        <v>13</v>
      </c>
      <c r="H17" s="172">
        <v>23835</v>
      </c>
      <c r="I17" s="172">
        <v>20657</v>
      </c>
      <c r="J17" s="155" t="s">
        <v>104</v>
      </c>
      <c r="K17" s="123" t="s">
        <v>105</v>
      </c>
      <c r="L17" s="123" t="s">
        <v>109</v>
      </c>
      <c r="M17" s="156"/>
    </row>
    <row r="18" s="166" customFormat="1" ht="34" customHeight="1" spans="1:13">
      <c r="A18" s="124" t="s">
        <v>112</v>
      </c>
      <c r="B18" s="125"/>
      <c r="C18" s="125"/>
      <c r="D18" s="125"/>
      <c r="E18" s="125"/>
      <c r="F18" s="125"/>
      <c r="G18" s="126"/>
      <c r="H18" s="127">
        <f>SUM(H14:H17)</f>
        <v>94389</v>
      </c>
      <c r="I18" s="127">
        <f>SUM(I14:I17)</f>
        <v>29237</v>
      </c>
      <c r="J18" s="139"/>
      <c r="K18" s="122"/>
      <c r="L18" s="122"/>
      <c r="M18" s="179"/>
    </row>
    <row r="19" ht="34" customHeight="1" spans="1:13">
      <c r="A19" s="123">
        <v>10</v>
      </c>
      <c r="B19" s="123" t="s">
        <v>113</v>
      </c>
      <c r="C19" s="123" t="s">
        <v>114</v>
      </c>
      <c r="D19" s="140">
        <v>760</v>
      </c>
      <c r="E19" s="140">
        <v>760</v>
      </c>
      <c r="F19" s="140">
        <v>15</v>
      </c>
      <c r="G19" s="140">
        <v>8</v>
      </c>
      <c r="H19" s="173">
        <v>11400</v>
      </c>
      <c r="I19" s="173">
        <v>6080</v>
      </c>
      <c r="J19" s="180" t="s">
        <v>115</v>
      </c>
      <c r="K19" s="123" t="s">
        <v>116</v>
      </c>
      <c r="L19" s="123" t="s">
        <v>109</v>
      </c>
      <c r="M19" s="178"/>
    </row>
    <row r="20" ht="34" customHeight="1" spans="1:13">
      <c r="A20" s="123">
        <v>11</v>
      </c>
      <c r="B20" s="123" t="s">
        <v>117</v>
      </c>
      <c r="C20" s="123" t="s">
        <v>118</v>
      </c>
      <c r="D20" s="123">
        <v>840</v>
      </c>
      <c r="E20" s="123">
        <v>840</v>
      </c>
      <c r="F20" s="123">
        <v>14</v>
      </c>
      <c r="G20" s="123">
        <v>7</v>
      </c>
      <c r="H20" s="172">
        <v>11760</v>
      </c>
      <c r="I20" s="172">
        <v>5880</v>
      </c>
      <c r="J20" s="180" t="s">
        <v>115</v>
      </c>
      <c r="K20" s="123" t="s">
        <v>116</v>
      </c>
      <c r="L20" s="123" t="s">
        <v>109</v>
      </c>
      <c r="M20" s="156"/>
    </row>
    <row r="21" ht="34" customHeight="1" spans="1:13">
      <c r="A21" s="123">
        <v>12</v>
      </c>
      <c r="B21" s="123" t="s">
        <v>119</v>
      </c>
      <c r="C21" s="123" t="s">
        <v>111</v>
      </c>
      <c r="D21" s="123">
        <v>1409</v>
      </c>
      <c r="E21" s="123">
        <v>1409</v>
      </c>
      <c r="F21" s="123">
        <v>14</v>
      </c>
      <c r="G21" s="123">
        <v>7</v>
      </c>
      <c r="H21" s="172">
        <v>19726</v>
      </c>
      <c r="I21" s="172">
        <v>9863</v>
      </c>
      <c r="J21" s="180" t="s">
        <v>115</v>
      </c>
      <c r="K21" s="123" t="s">
        <v>116</v>
      </c>
      <c r="L21" s="123" t="s">
        <v>109</v>
      </c>
      <c r="M21" s="156"/>
    </row>
    <row r="22" ht="34" customHeight="1" spans="1:13">
      <c r="A22" s="123">
        <v>13</v>
      </c>
      <c r="B22" s="123" t="s">
        <v>120</v>
      </c>
      <c r="C22" s="123" t="s">
        <v>100</v>
      </c>
      <c r="D22" s="123">
        <v>552</v>
      </c>
      <c r="E22" s="123">
        <v>552</v>
      </c>
      <c r="F22" s="123">
        <v>8</v>
      </c>
      <c r="G22" s="123">
        <v>5</v>
      </c>
      <c r="H22" s="172">
        <v>4416</v>
      </c>
      <c r="I22" s="172">
        <v>2760</v>
      </c>
      <c r="J22" s="180" t="s">
        <v>115</v>
      </c>
      <c r="K22" s="123" t="s">
        <v>116</v>
      </c>
      <c r="L22" s="123" t="s">
        <v>109</v>
      </c>
      <c r="M22" s="157"/>
    </row>
    <row r="23" ht="34" customHeight="1" spans="1:13">
      <c r="A23" s="123">
        <v>14</v>
      </c>
      <c r="B23" s="123" t="s">
        <v>121</v>
      </c>
      <c r="C23" s="123" t="s">
        <v>100</v>
      </c>
      <c r="D23" s="123">
        <v>552</v>
      </c>
      <c r="E23" s="123">
        <v>552</v>
      </c>
      <c r="F23" s="123">
        <v>15</v>
      </c>
      <c r="G23" s="123">
        <v>9</v>
      </c>
      <c r="H23" s="172">
        <v>8280</v>
      </c>
      <c r="I23" s="174">
        <v>4968</v>
      </c>
      <c r="J23" s="180" t="s">
        <v>115</v>
      </c>
      <c r="K23" s="123" t="s">
        <v>116</v>
      </c>
      <c r="L23" s="123" t="s">
        <v>109</v>
      </c>
      <c r="M23" s="151"/>
    </row>
    <row r="24" ht="34" customHeight="1" spans="1:13">
      <c r="A24" s="123">
        <v>15</v>
      </c>
      <c r="B24" s="123" t="s">
        <v>122</v>
      </c>
      <c r="C24" s="155" t="s">
        <v>123</v>
      </c>
      <c r="D24" s="123">
        <v>333</v>
      </c>
      <c r="E24" s="123">
        <v>0</v>
      </c>
      <c r="F24" s="123">
        <v>8</v>
      </c>
      <c r="G24" s="123">
        <v>0</v>
      </c>
      <c r="H24" s="172">
        <v>2664</v>
      </c>
      <c r="I24" s="172">
        <v>0</v>
      </c>
      <c r="J24" s="180" t="s">
        <v>115</v>
      </c>
      <c r="K24" s="123" t="s">
        <v>116</v>
      </c>
      <c r="L24" s="123" t="s">
        <v>109</v>
      </c>
      <c r="M24" s="123"/>
    </row>
    <row r="25" ht="34" customHeight="1" spans="1:13">
      <c r="A25" s="123">
        <v>16</v>
      </c>
      <c r="B25" s="123" t="s">
        <v>124</v>
      </c>
      <c r="C25" s="155" t="s">
        <v>125</v>
      </c>
      <c r="D25" s="123">
        <v>512</v>
      </c>
      <c r="E25" s="123">
        <v>0</v>
      </c>
      <c r="F25" s="123">
        <v>7</v>
      </c>
      <c r="G25" s="123">
        <v>0</v>
      </c>
      <c r="H25" s="172">
        <v>3584</v>
      </c>
      <c r="I25" s="172">
        <v>0</v>
      </c>
      <c r="J25" s="180" t="s">
        <v>115</v>
      </c>
      <c r="K25" s="123" t="s">
        <v>116</v>
      </c>
      <c r="L25" s="123" t="s">
        <v>109</v>
      </c>
      <c r="M25" s="123"/>
    </row>
    <row r="26" ht="34" customHeight="1" spans="1:13">
      <c r="A26" s="123">
        <v>17</v>
      </c>
      <c r="B26" s="123" t="s">
        <v>126</v>
      </c>
      <c r="C26" s="155" t="s">
        <v>125</v>
      </c>
      <c r="D26" s="123">
        <v>437</v>
      </c>
      <c r="E26" s="123">
        <v>0</v>
      </c>
      <c r="F26" s="123">
        <v>8</v>
      </c>
      <c r="G26" s="123">
        <v>0</v>
      </c>
      <c r="H26" s="172">
        <v>3496</v>
      </c>
      <c r="I26" s="172">
        <v>0</v>
      </c>
      <c r="J26" s="180" t="s">
        <v>115</v>
      </c>
      <c r="K26" s="123" t="s">
        <v>116</v>
      </c>
      <c r="L26" s="123" t="s">
        <v>109</v>
      </c>
      <c r="M26" s="123"/>
    </row>
    <row r="27" ht="34" customHeight="1" spans="1:13">
      <c r="A27" s="123">
        <v>18</v>
      </c>
      <c r="B27" s="123" t="s">
        <v>127</v>
      </c>
      <c r="C27" s="155" t="s">
        <v>125</v>
      </c>
      <c r="D27" s="123">
        <v>468</v>
      </c>
      <c r="E27" s="123">
        <v>0</v>
      </c>
      <c r="F27" s="123">
        <v>8</v>
      </c>
      <c r="G27" s="123">
        <v>0</v>
      </c>
      <c r="H27" s="172">
        <v>3744</v>
      </c>
      <c r="I27" s="172">
        <v>0</v>
      </c>
      <c r="J27" s="180" t="s">
        <v>115</v>
      </c>
      <c r="K27" s="123" t="s">
        <v>116</v>
      </c>
      <c r="L27" s="123" t="s">
        <v>109</v>
      </c>
      <c r="M27" s="123"/>
    </row>
    <row r="28" ht="34" customHeight="1" spans="1:13">
      <c r="A28" s="123">
        <v>19</v>
      </c>
      <c r="B28" s="123" t="s">
        <v>128</v>
      </c>
      <c r="C28" s="123" t="s">
        <v>129</v>
      </c>
      <c r="D28" s="123">
        <v>800</v>
      </c>
      <c r="E28" s="123">
        <v>800</v>
      </c>
      <c r="F28" s="123">
        <v>8</v>
      </c>
      <c r="G28" s="123">
        <v>4</v>
      </c>
      <c r="H28" s="172">
        <v>6400</v>
      </c>
      <c r="I28" s="172">
        <v>3200</v>
      </c>
      <c r="J28" s="180" t="s">
        <v>115</v>
      </c>
      <c r="K28" s="123" t="s">
        <v>116</v>
      </c>
      <c r="L28" s="123" t="s">
        <v>109</v>
      </c>
      <c r="M28" s="123"/>
    </row>
    <row r="29" ht="34" customHeight="1" spans="1:13">
      <c r="A29" s="123">
        <v>20</v>
      </c>
      <c r="B29" s="123" t="s">
        <v>130</v>
      </c>
      <c r="C29" s="123" t="s">
        <v>129</v>
      </c>
      <c r="D29" s="123">
        <v>852</v>
      </c>
      <c r="E29" s="123">
        <v>852</v>
      </c>
      <c r="F29" s="123">
        <v>8</v>
      </c>
      <c r="G29" s="123">
        <v>3.5</v>
      </c>
      <c r="H29" s="172">
        <v>6816</v>
      </c>
      <c r="I29" s="172">
        <v>2982</v>
      </c>
      <c r="J29" s="180" t="s">
        <v>115</v>
      </c>
      <c r="K29" s="123" t="s">
        <v>116</v>
      </c>
      <c r="L29" s="123" t="s">
        <v>109</v>
      </c>
      <c r="M29" s="157"/>
    </row>
    <row r="30" ht="34" customHeight="1" spans="1:13">
      <c r="A30" s="123">
        <v>21</v>
      </c>
      <c r="B30" s="123" t="s">
        <v>131</v>
      </c>
      <c r="C30" s="123" t="s">
        <v>132</v>
      </c>
      <c r="D30" s="123">
        <v>1680</v>
      </c>
      <c r="E30" s="123">
        <v>0</v>
      </c>
      <c r="F30" s="123">
        <v>6.5</v>
      </c>
      <c r="G30" s="123">
        <v>0</v>
      </c>
      <c r="H30" s="172">
        <v>10920</v>
      </c>
      <c r="I30" s="172">
        <v>0</v>
      </c>
      <c r="J30" s="180" t="s">
        <v>115</v>
      </c>
      <c r="K30" s="123" t="s">
        <v>116</v>
      </c>
      <c r="L30" s="123" t="s">
        <v>109</v>
      </c>
      <c r="M30" s="123"/>
    </row>
    <row r="31" ht="34" customHeight="1" spans="1:13">
      <c r="A31" s="123">
        <v>22</v>
      </c>
      <c r="B31" s="140" t="s">
        <v>133</v>
      </c>
      <c r="C31" s="140" t="s">
        <v>134</v>
      </c>
      <c r="D31" s="140">
        <v>190</v>
      </c>
      <c r="E31" s="140">
        <v>190</v>
      </c>
      <c r="F31" s="140">
        <v>6</v>
      </c>
      <c r="G31" s="140">
        <v>4</v>
      </c>
      <c r="H31" s="171">
        <v>1140</v>
      </c>
      <c r="I31" s="171">
        <v>760</v>
      </c>
      <c r="J31" s="180" t="s">
        <v>115</v>
      </c>
      <c r="K31" s="123" t="s">
        <v>116</v>
      </c>
      <c r="L31" s="123" t="s">
        <v>109</v>
      </c>
      <c r="M31" s="123"/>
    </row>
    <row r="32" ht="34" customHeight="1" spans="1:13">
      <c r="A32" s="123">
        <v>23</v>
      </c>
      <c r="B32" s="140" t="s">
        <v>135</v>
      </c>
      <c r="C32" s="140" t="s">
        <v>136</v>
      </c>
      <c r="D32" s="140">
        <v>195</v>
      </c>
      <c r="E32" s="140">
        <v>0</v>
      </c>
      <c r="F32" s="140">
        <v>5</v>
      </c>
      <c r="G32" s="140">
        <v>0</v>
      </c>
      <c r="H32" s="171">
        <v>975</v>
      </c>
      <c r="I32" s="171">
        <v>0</v>
      </c>
      <c r="J32" s="180" t="s">
        <v>115</v>
      </c>
      <c r="K32" s="123" t="s">
        <v>116</v>
      </c>
      <c r="L32" s="123" t="s">
        <v>109</v>
      </c>
      <c r="M32" s="123"/>
    </row>
    <row r="33" ht="34" customHeight="1" spans="1:13">
      <c r="A33" s="123">
        <v>24</v>
      </c>
      <c r="B33" s="123" t="s">
        <v>137</v>
      </c>
      <c r="C33" s="123" t="s">
        <v>138</v>
      </c>
      <c r="D33" s="123">
        <v>100</v>
      </c>
      <c r="E33" s="123">
        <v>100</v>
      </c>
      <c r="F33" s="123">
        <v>7</v>
      </c>
      <c r="G33" s="123">
        <v>2</v>
      </c>
      <c r="H33" s="172">
        <v>700</v>
      </c>
      <c r="I33" s="172">
        <v>200</v>
      </c>
      <c r="J33" s="180" t="s">
        <v>115</v>
      </c>
      <c r="K33" s="123" t="s">
        <v>116</v>
      </c>
      <c r="L33" s="123" t="s">
        <v>109</v>
      </c>
      <c r="M33" s="123"/>
    </row>
    <row r="34" s="166" customFormat="1" ht="34" customHeight="1" spans="1:13">
      <c r="A34" s="124" t="s">
        <v>139</v>
      </c>
      <c r="B34" s="125"/>
      <c r="C34" s="125"/>
      <c r="D34" s="125"/>
      <c r="E34" s="125"/>
      <c r="F34" s="125"/>
      <c r="G34" s="126"/>
      <c r="H34" s="127">
        <f>SUM(H19:H33)</f>
        <v>96021</v>
      </c>
      <c r="I34" s="127">
        <f>SUM(I19:I33)</f>
        <v>36693</v>
      </c>
      <c r="J34" s="181"/>
      <c r="K34" s="122"/>
      <c r="L34" s="122"/>
      <c r="M34" s="122"/>
    </row>
    <row r="35" s="166" customFormat="1" ht="34" customHeight="1" spans="1:13">
      <c r="A35" s="141" t="s">
        <v>140</v>
      </c>
      <c r="B35" s="142"/>
      <c r="C35" s="142"/>
      <c r="D35" s="142"/>
      <c r="E35" s="142"/>
      <c r="F35" s="142"/>
      <c r="G35" s="143"/>
      <c r="H35" s="175">
        <f>H34+H13+H18+I3+I4</f>
        <v>635896</v>
      </c>
      <c r="I35" s="175">
        <f>I34+I13+I18-I3-I4</f>
        <v>245414</v>
      </c>
      <c r="J35" s="182"/>
      <c r="K35" s="182"/>
      <c r="L35" s="182"/>
      <c r="M35" s="139">
        <f>H35+I35</f>
        <v>881310</v>
      </c>
    </row>
    <row r="36" ht="34" customHeight="1" spans="8:12">
      <c r="H36" s="176"/>
      <c r="I36" s="176"/>
      <c r="J36" s="183"/>
      <c r="K36" s="183"/>
      <c r="L36" s="183"/>
    </row>
    <row r="80" spans="1:12">
      <c r="A80" s="184"/>
      <c r="B80" s="184"/>
      <c r="C80" s="184"/>
      <c r="D80" s="185"/>
      <c r="E80" s="185"/>
      <c r="F80" s="185"/>
      <c r="G80" s="185"/>
      <c r="H80" s="186"/>
      <c r="I80" s="186"/>
      <c r="J80" s="185"/>
      <c r="K80" s="185"/>
      <c r="L80" s="185"/>
    </row>
    <row r="81" spans="1:12">
      <c r="A81" s="184"/>
      <c r="B81" s="184"/>
      <c r="C81" s="184"/>
      <c r="D81" s="184"/>
      <c r="E81" s="184"/>
      <c r="F81" s="184"/>
      <c r="G81" s="184"/>
      <c r="H81" s="187"/>
      <c r="I81" s="187"/>
      <c r="J81" s="184"/>
      <c r="K81" s="184"/>
      <c r="L81" s="184"/>
    </row>
    <row r="95" s="167" customFormat="1" ht="15" spans="1:16384">
      <c r="A95" s="84"/>
      <c r="B95" s="84"/>
      <c r="C95" s="84"/>
      <c r="D95" s="84"/>
      <c r="E95" s="84"/>
      <c r="F95" s="84"/>
      <c r="G95" s="84"/>
      <c r="H95" s="168"/>
      <c r="I95" s="168"/>
      <c r="J95" s="84"/>
      <c r="K95" s="84"/>
      <c r="L95" s="84"/>
      <c r="M95" s="84"/>
      <c r="XEO95" s="84"/>
      <c r="XEP95" s="84"/>
      <c r="XEQ95" s="84"/>
      <c r="XER95" s="84"/>
      <c r="XES95" s="84"/>
      <c r="XET95" s="84"/>
      <c r="XEU95" s="84"/>
      <c r="XEV95" s="84"/>
      <c r="XEW95" s="84"/>
      <c r="XEX95" s="84"/>
      <c r="XEY95" s="84"/>
      <c r="XEZ95" s="84"/>
      <c r="XFA95" s="84"/>
      <c r="XFB95" s="84"/>
      <c r="XFC95" s="84"/>
      <c r="XFD95" s="84"/>
    </row>
    <row r="105" s="148" customFormat="1" spans="1:13">
      <c r="A105" s="84"/>
      <c r="B105" s="84"/>
      <c r="C105" s="84"/>
      <c r="D105" s="84"/>
      <c r="E105" s="84"/>
      <c r="F105" s="84"/>
      <c r="G105" s="84"/>
      <c r="H105" s="168"/>
      <c r="I105" s="168"/>
      <c r="J105" s="84"/>
      <c r="K105" s="84"/>
      <c r="L105" s="84"/>
      <c r="M105" s="84"/>
    </row>
    <row r="153" spans="1:12">
      <c r="A153" s="184"/>
      <c r="B153" s="184"/>
      <c r="C153" s="184"/>
      <c r="D153" s="188"/>
      <c r="E153" s="188"/>
      <c r="F153" s="188"/>
      <c r="G153" s="188"/>
      <c r="H153" s="189"/>
      <c r="I153" s="189"/>
      <c r="J153" s="188"/>
      <c r="K153" s="188"/>
      <c r="L153" s="188"/>
    </row>
    <row r="154" spans="1:12">
      <c r="A154" s="185"/>
      <c r="C154" s="185"/>
      <c r="G154" s="148"/>
      <c r="H154" s="190"/>
      <c r="I154" s="190"/>
      <c r="J154" s="148"/>
      <c r="K154" s="148"/>
      <c r="L154" s="148"/>
    </row>
  </sheetData>
  <autoFilter xmlns:etc="http://www.wps.cn/officeDocument/2017/etCustomData" ref="A2:XEM35" etc:filterBottomFollowUsedRange="0">
    <extLst/>
  </autoFilter>
  <mergeCells count="1497">
    <mergeCell ref="A1:M1"/>
    <mergeCell ref="A13:G13"/>
    <mergeCell ref="A18:G18"/>
    <mergeCell ref="A34:G34"/>
    <mergeCell ref="A35:G35"/>
    <mergeCell ref="Q95:AA95"/>
    <mergeCell ref="AB95:AL95"/>
    <mergeCell ref="AM95:AW95"/>
    <mergeCell ref="AX95:BH95"/>
    <mergeCell ref="BI95:BS95"/>
    <mergeCell ref="BT95:CD95"/>
    <mergeCell ref="CE95:CO95"/>
    <mergeCell ref="CP95:CZ95"/>
    <mergeCell ref="DA95:DK95"/>
    <mergeCell ref="DL95:DV95"/>
    <mergeCell ref="DW95:EG95"/>
    <mergeCell ref="EH95:ER95"/>
    <mergeCell ref="ES95:FC95"/>
    <mergeCell ref="FD95:FN95"/>
    <mergeCell ref="FO95:FY95"/>
    <mergeCell ref="FZ95:GJ95"/>
    <mergeCell ref="GK95:GU95"/>
    <mergeCell ref="GV95:HF95"/>
    <mergeCell ref="HG95:HQ95"/>
    <mergeCell ref="HR95:IB95"/>
    <mergeCell ref="IC95:IM95"/>
    <mergeCell ref="IN95:IX95"/>
    <mergeCell ref="IY95:JI95"/>
    <mergeCell ref="JJ95:JT95"/>
    <mergeCell ref="JU95:KE95"/>
    <mergeCell ref="KF95:KP95"/>
    <mergeCell ref="KQ95:LA95"/>
    <mergeCell ref="LB95:LL95"/>
    <mergeCell ref="LM95:LW95"/>
    <mergeCell ref="LX95:MH95"/>
    <mergeCell ref="MI95:MS95"/>
    <mergeCell ref="MT95:ND95"/>
    <mergeCell ref="NE95:NO95"/>
    <mergeCell ref="NP95:NZ95"/>
    <mergeCell ref="OA95:OK95"/>
    <mergeCell ref="OL95:OV95"/>
    <mergeCell ref="OW95:PG95"/>
    <mergeCell ref="PH95:PR95"/>
    <mergeCell ref="PS95:QC95"/>
    <mergeCell ref="QD95:QN95"/>
    <mergeCell ref="QO95:QY95"/>
    <mergeCell ref="QZ95:RJ95"/>
    <mergeCell ref="RK95:RU95"/>
    <mergeCell ref="RV95:SF95"/>
    <mergeCell ref="SG95:SQ95"/>
    <mergeCell ref="SR95:TB95"/>
    <mergeCell ref="TC95:TM95"/>
    <mergeCell ref="TN95:TX95"/>
    <mergeCell ref="TY95:UI95"/>
    <mergeCell ref="UJ95:UT95"/>
    <mergeCell ref="UU95:VE95"/>
    <mergeCell ref="VF95:VP95"/>
    <mergeCell ref="VQ95:WA95"/>
    <mergeCell ref="WB95:WL95"/>
    <mergeCell ref="WM95:WW95"/>
    <mergeCell ref="WX95:XH95"/>
    <mergeCell ref="XI95:XS95"/>
    <mergeCell ref="XT95:YD95"/>
    <mergeCell ref="YE95:YO95"/>
    <mergeCell ref="YP95:YZ95"/>
    <mergeCell ref="ZA95:ZK95"/>
    <mergeCell ref="ZL95:ZV95"/>
    <mergeCell ref="ZW95:AAG95"/>
    <mergeCell ref="AAH95:AAR95"/>
    <mergeCell ref="AAS95:ABC95"/>
    <mergeCell ref="ABD95:ABN95"/>
    <mergeCell ref="ABO95:ABY95"/>
    <mergeCell ref="ABZ95:ACJ95"/>
    <mergeCell ref="ACK95:ACU95"/>
    <mergeCell ref="ACV95:ADF95"/>
    <mergeCell ref="ADG95:ADQ95"/>
    <mergeCell ref="ADR95:AEB95"/>
    <mergeCell ref="AEC95:AEM95"/>
    <mergeCell ref="AEN95:AEX95"/>
    <mergeCell ref="AEY95:AFI95"/>
    <mergeCell ref="AFJ95:AFT95"/>
    <mergeCell ref="AFU95:AGE95"/>
    <mergeCell ref="AGF95:AGP95"/>
    <mergeCell ref="AGQ95:AHA95"/>
    <mergeCell ref="AHB95:AHL95"/>
    <mergeCell ref="AHM95:AHW95"/>
    <mergeCell ref="AHX95:AIH95"/>
    <mergeCell ref="AII95:AIS95"/>
    <mergeCell ref="AIT95:AJD95"/>
    <mergeCell ref="AJE95:AJO95"/>
    <mergeCell ref="AJP95:AJZ95"/>
    <mergeCell ref="AKA95:AKK95"/>
    <mergeCell ref="AKL95:AKV95"/>
    <mergeCell ref="AKW95:ALG95"/>
    <mergeCell ref="ALH95:ALR95"/>
    <mergeCell ref="ALS95:AMC95"/>
    <mergeCell ref="AMD95:AMN95"/>
    <mergeCell ref="AMO95:AMY95"/>
    <mergeCell ref="AMZ95:ANJ95"/>
    <mergeCell ref="ANK95:ANU95"/>
    <mergeCell ref="ANV95:AOF95"/>
    <mergeCell ref="AOG95:AOQ95"/>
    <mergeCell ref="AOR95:APB95"/>
    <mergeCell ref="APC95:APM95"/>
    <mergeCell ref="APN95:APX95"/>
    <mergeCell ref="APY95:AQI95"/>
    <mergeCell ref="AQJ95:AQT95"/>
    <mergeCell ref="AQU95:ARE95"/>
    <mergeCell ref="ARF95:ARP95"/>
    <mergeCell ref="ARQ95:ASA95"/>
    <mergeCell ref="ASB95:ASL95"/>
    <mergeCell ref="ASM95:ASW95"/>
    <mergeCell ref="ASX95:ATH95"/>
    <mergeCell ref="ATI95:ATS95"/>
    <mergeCell ref="ATT95:AUD95"/>
    <mergeCell ref="AUE95:AUO95"/>
    <mergeCell ref="AUP95:AUZ95"/>
    <mergeCell ref="AVA95:AVK95"/>
    <mergeCell ref="AVL95:AVV95"/>
    <mergeCell ref="AVW95:AWG95"/>
    <mergeCell ref="AWH95:AWR95"/>
    <mergeCell ref="AWS95:AXC95"/>
    <mergeCell ref="AXD95:AXN95"/>
    <mergeCell ref="AXO95:AXY95"/>
    <mergeCell ref="AXZ95:AYJ95"/>
    <mergeCell ref="AYK95:AYU95"/>
    <mergeCell ref="AYV95:AZF95"/>
    <mergeCell ref="AZG95:AZQ95"/>
    <mergeCell ref="AZR95:BAB95"/>
    <mergeCell ref="BAC95:BAM95"/>
    <mergeCell ref="BAN95:BAX95"/>
    <mergeCell ref="BAY95:BBI95"/>
    <mergeCell ref="BBJ95:BBT95"/>
    <mergeCell ref="BBU95:BCE95"/>
    <mergeCell ref="BCF95:BCP95"/>
    <mergeCell ref="BCQ95:BDA95"/>
    <mergeCell ref="BDB95:BDL95"/>
    <mergeCell ref="BDM95:BDW95"/>
    <mergeCell ref="BDX95:BEH95"/>
    <mergeCell ref="BEI95:BES95"/>
    <mergeCell ref="BET95:BFD95"/>
    <mergeCell ref="BFE95:BFO95"/>
    <mergeCell ref="BFP95:BFZ95"/>
    <mergeCell ref="BGA95:BGK95"/>
    <mergeCell ref="BGL95:BGV95"/>
    <mergeCell ref="BGW95:BHG95"/>
    <mergeCell ref="BHH95:BHR95"/>
    <mergeCell ref="BHS95:BIC95"/>
    <mergeCell ref="BID95:BIN95"/>
    <mergeCell ref="BIO95:BIY95"/>
    <mergeCell ref="BIZ95:BJJ95"/>
    <mergeCell ref="BJK95:BJU95"/>
    <mergeCell ref="BJV95:BKF95"/>
    <mergeCell ref="BKG95:BKQ95"/>
    <mergeCell ref="BKR95:BLB95"/>
    <mergeCell ref="BLC95:BLM95"/>
    <mergeCell ref="BLN95:BLX95"/>
    <mergeCell ref="BLY95:BMI95"/>
    <mergeCell ref="BMJ95:BMT95"/>
    <mergeCell ref="BMU95:BNE95"/>
    <mergeCell ref="BNF95:BNP95"/>
    <mergeCell ref="BNQ95:BOA95"/>
    <mergeCell ref="BOB95:BOL95"/>
    <mergeCell ref="BOM95:BOW95"/>
    <mergeCell ref="BOX95:BPH95"/>
    <mergeCell ref="BPI95:BPS95"/>
    <mergeCell ref="BPT95:BQD95"/>
    <mergeCell ref="BQE95:BQO95"/>
    <mergeCell ref="BQP95:BQZ95"/>
    <mergeCell ref="BRA95:BRK95"/>
    <mergeCell ref="BRL95:BRV95"/>
    <mergeCell ref="BRW95:BSG95"/>
    <mergeCell ref="BSH95:BSR95"/>
    <mergeCell ref="BSS95:BTC95"/>
    <mergeCell ref="BTD95:BTN95"/>
    <mergeCell ref="BTO95:BTY95"/>
    <mergeCell ref="BTZ95:BUJ95"/>
    <mergeCell ref="BUK95:BUU95"/>
    <mergeCell ref="BUV95:BVF95"/>
    <mergeCell ref="BVG95:BVQ95"/>
    <mergeCell ref="BVR95:BWB95"/>
    <mergeCell ref="BWC95:BWM95"/>
    <mergeCell ref="BWN95:BWX95"/>
    <mergeCell ref="BWY95:BXI95"/>
    <mergeCell ref="BXJ95:BXT95"/>
    <mergeCell ref="BXU95:BYE95"/>
    <mergeCell ref="BYF95:BYP95"/>
    <mergeCell ref="BYQ95:BZA95"/>
    <mergeCell ref="BZB95:BZL95"/>
    <mergeCell ref="BZM95:BZW95"/>
    <mergeCell ref="BZX95:CAH95"/>
    <mergeCell ref="CAI95:CAS95"/>
    <mergeCell ref="CAT95:CBD95"/>
    <mergeCell ref="CBE95:CBO95"/>
    <mergeCell ref="CBP95:CBZ95"/>
    <mergeCell ref="CCA95:CCK95"/>
    <mergeCell ref="CCL95:CCV95"/>
    <mergeCell ref="CCW95:CDG95"/>
    <mergeCell ref="CDH95:CDR95"/>
    <mergeCell ref="CDS95:CEC95"/>
    <mergeCell ref="CED95:CEN95"/>
    <mergeCell ref="CEO95:CEY95"/>
    <mergeCell ref="CEZ95:CFJ95"/>
    <mergeCell ref="CFK95:CFU95"/>
    <mergeCell ref="CFV95:CGF95"/>
    <mergeCell ref="CGG95:CGQ95"/>
    <mergeCell ref="CGR95:CHB95"/>
    <mergeCell ref="CHC95:CHM95"/>
    <mergeCell ref="CHN95:CHX95"/>
    <mergeCell ref="CHY95:CII95"/>
    <mergeCell ref="CIJ95:CIT95"/>
    <mergeCell ref="CIU95:CJE95"/>
    <mergeCell ref="CJF95:CJP95"/>
    <mergeCell ref="CJQ95:CKA95"/>
    <mergeCell ref="CKB95:CKL95"/>
    <mergeCell ref="CKM95:CKW95"/>
    <mergeCell ref="CKX95:CLH95"/>
    <mergeCell ref="CLI95:CLS95"/>
    <mergeCell ref="CLT95:CMD95"/>
    <mergeCell ref="CME95:CMO95"/>
    <mergeCell ref="CMP95:CMZ95"/>
    <mergeCell ref="CNA95:CNK95"/>
    <mergeCell ref="CNL95:CNV95"/>
    <mergeCell ref="CNW95:COG95"/>
    <mergeCell ref="COH95:COR95"/>
    <mergeCell ref="COS95:CPC95"/>
    <mergeCell ref="CPD95:CPN95"/>
    <mergeCell ref="CPO95:CPY95"/>
    <mergeCell ref="CPZ95:CQJ95"/>
    <mergeCell ref="CQK95:CQU95"/>
    <mergeCell ref="CQV95:CRF95"/>
    <mergeCell ref="CRG95:CRQ95"/>
    <mergeCell ref="CRR95:CSB95"/>
    <mergeCell ref="CSC95:CSM95"/>
    <mergeCell ref="CSN95:CSX95"/>
    <mergeCell ref="CSY95:CTI95"/>
    <mergeCell ref="CTJ95:CTT95"/>
    <mergeCell ref="CTU95:CUE95"/>
    <mergeCell ref="CUF95:CUP95"/>
    <mergeCell ref="CUQ95:CVA95"/>
    <mergeCell ref="CVB95:CVL95"/>
    <mergeCell ref="CVM95:CVW95"/>
    <mergeCell ref="CVX95:CWH95"/>
    <mergeCell ref="CWI95:CWS95"/>
    <mergeCell ref="CWT95:CXD95"/>
    <mergeCell ref="CXE95:CXO95"/>
    <mergeCell ref="CXP95:CXZ95"/>
    <mergeCell ref="CYA95:CYK95"/>
    <mergeCell ref="CYL95:CYV95"/>
    <mergeCell ref="CYW95:CZG95"/>
    <mergeCell ref="CZH95:CZR95"/>
    <mergeCell ref="CZS95:DAC95"/>
    <mergeCell ref="DAD95:DAN95"/>
    <mergeCell ref="DAO95:DAY95"/>
    <mergeCell ref="DAZ95:DBJ95"/>
    <mergeCell ref="DBK95:DBU95"/>
    <mergeCell ref="DBV95:DCF95"/>
    <mergeCell ref="DCG95:DCQ95"/>
    <mergeCell ref="DCR95:DDB95"/>
    <mergeCell ref="DDC95:DDM95"/>
    <mergeCell ref="DDN95:DDX95"/>
    <mergeCell ref="DDY95:DEI95"/>
    <mergeCell ref="DEJ95:DET95"/>
    <mergeCell ref="DEU95:DFE95"/>
    <mergeCell ref="DFF95:DFP95"/>
    <mergeCell ref="DFQ95:DGA95"/>
    <mergeCell ref="DGB95:DGL95"/>
    <mergeCell ref="DGM95:DGW95"/>
    <mergeCell ref="DGX95:DHH95"/>
    <mergeCell ref="DHI95:DHS95"/>
    <mergeCell ref="DHT95:DID95"/>
    <mergeCell ref="DIE95:DIO95"/>
    <mergeCell ref="DIP95:DIZ95"/>
    <mergeCell ref="DJA95:DJK95"/>
    <mergeCell ref="DJL95:DJV95"/>
    <mergeCell ref="DJW95:DKG95"/>
    <mergeCell ref="DKH95:DKR95"/>
    <mergeCell ref="DKS95:DLC95"/>
    <mergeCell ref="DLD95:DLN95"/>
    <mergeCell ref="DLO95:DLY95"/>
    <mergeCell ref="DLZ95:DMJ95"/>
    <mergeCell ref="DMK95:DMU95"/>
    <mergeCell ref="DMV95:DNF95"/>
    <mergeCell ref="DNG95:DNQ95"/>
    <mergeCell ref="DNR95:DOB95"/>
    <mergeCell ref="DOC95:DOM95"/>
    <mergeCell ref="DON95:DOX95"/>
    <mergeCell ref="DOY95:DPI95"/>
    <mergeCell ref="DPJ95:DPT95"/>
    <mergeCell ref="DPU95:DQE95"/>
    <mergeCell ref="DQF95:DQP95"/>
    <mergeCell ref="DQQ95:DRA95"/>
    <mergeCell ref="DRB95:DRL95"/>
    <mergeCell ref="DRM95:DRW95"/>
    <mergeCell ref="DRX95:DSH95"/>
    <mergeCell ref="DSI95:DSS95"/>
    <mergeCell ref="DST95:DTD95"/>
    <mergeCell ref="DTE95:DTO95"/>
    <mergeCell ref="DTP95:DTZ95"/>
    <mergeCell ref="DUA95:DUK95"/>
    <mergeCell ref="DUL95:DUV95"/>
    <mergeCell ref="DUW95:DVG95"/>
    <mergeCell ref="DVH95:DVR95"/>
    <mergeCell ref="DVS95:DWC95"/>
    <mergeCell ref="DWD95:DWN95"/>
    <mergeCell ref="DWO95:DWY95"/>
    <mergeCell ref="DWZ95:DXJ95"/>
    <mergeCell ref="DXK95:DXU95"/>
    <mergeCell ref="DXV95:DYF95"/>
    <mergeCell ref="DYG95:DYQ95"/>
    <mergeCell ref="DYR95:DZB95"/>
    <mergeCell ref="DZC95:DZM95"/>
    <mergeCell ref="DZN95:DZX95"/>
    <mergeCell ref="DZY95:EAI95"/>
    <mergeCell ref="EAJ95:EAT95"/>
    <mergeCell ref="EAU95:EBE95"/>
    <mergeCell ref="EBF95:EBP95"/>
    <mergeCell ref="EBQ95:ECA95"/>
    <mergeCell ref="ECB95:ECL95"/>
    <mergeCell ref="ECM95:ECW95"/>
    <mergeCell ref="ECX95:EDH95"/>
    <mergeCell ref="EDI95:EDS95"/>
    <mergeCell ref="EDT95:EED95"/>
    <mergeCell ref="EEE95:EEO95"/>
    <mergeCell ref="EEP95:EEZ95"/>
    <mergeCell ref="EFA95:EFK95"/>
    <mergeCell ref="EFL95:EFV95"/>
    <mergeCell ref="EFW95:EGG95"/>
    <mergeCell ref="EGH95:EGR95"/>
    <mergeCell ref="EGS95:EHC95"/>
    <mergeCell ref="EHD95:EHN95"/>
    <mergeCell ref="EHO95:EHY95"/>
    <mergeCell ref="EHZ95:EIJ95"/>
    <mergeCell ref="EIK95:EIU95"/>
    <mergeCell ref="EIV95:EJF95"/>
    <mergeCell ref="EJG95:EJQ95"/>
    <mergeCell ref="EJR95:EKB95"/>
    <mergeCell ref="EKC95:EKM95"/>
    <mergeCell ref="EKN95:EKX95"/>
    <mergeCell ref="EKY95:ELI95"/>
    <mergeCell ref="ELJ95:ELT95"/>
    <mergeCell ref="ELU95:EME95"/>
    <mergeCell ref="EMF95:EMP95"/>
    <mergeCell ref="EMQ95:ENA95"/>
    <mergeCell ref="ENB95:ENL95"/>
    <mergeCell ref="ENM95:ENW95"/>
    <mergeCell ref="ENX95:EOH95"/>
    <mergeCell ref="EOI95:EOS95"/>
    <mergeCell ref="EOT95:EPD95"/>
    <mergeCell ref="EPE95:EPO95"/>
    <mergeCell ref="EPP95:EPZ95"/>
    <mergeCell ref="EQA95:EQK95"/>
    <mergeCell ref="EQL95:EQV95"/>
    <mergeCell ref="EQW95:ERG95"/>
    <mergeCell ref="ERH95:ERR95"/>
    <mergeCell ref="ERS95:ESC95"/>
    <mergeCell ref="ESD95:ESN95"/>
    <mergeCell ref="ESO95:ESY95"/>
    <mergeCell ref="ESZ95:ETJ95"/>
    <mergeCell ref="ETK95:ETU95"/>
    <mergeCell ref="ETV95:EUF95"/>
    <mergeCell ref="EUG95:EUQ95"/>
    <mergeCell ref="EUR95:EVB95"/>
    <mergeCell ref="EVC95:EVM95"/>
    <mergeCell ref="EVN95:EVX95"/>
    <mergeCell ref="EVY95:EWI95"/>
    <mergeCell ref="EWJ95:EWT95"/>
    <mergeCell ref="EWU95:EXE95"/>
    <mergeCell ref="EXF95:EXP95"/>
    <mergeCell ref="EXQ95:EYA95"/>
    <mergeCell ref="EYB95:EYL95"/>
    <mergeCell ref="EYM95:EYW95"/>
    <mergeCell ref="EYX95:EZH95"/>
    <mergeCell ref="EZI95:EZS95"/>
    <mergeCell ref="EZT95:FAD95"/>
    <mergeCell ref="FAE95:FAO95"/>
    <mergeCell ref="FAP95:FAZ95"/>
    <mergeCell ref="FBA95:FBK95"/>
    <mergeCell ref="FBL95:FBV95"/>
    <mergeCell ref="FBW95:FCG95"/>
    <mergeCell ref="FCH95:FCR95"/>
    <mergeCell ref="FCS95:FDC95"/>
    <mergeCell ref="FDD95:FDN95"/>
    <mergeCell ref="FDO95:FDY95"/>
    <mergeCell ref="FDZ95:FEJ95"/>
    <mergeCell ref="FEK95:FEU95"/>
    <mergeCell ref="FEV95:FFF95"/>
    <mergeCell ref="FFG95:FFQ95"/>
    <mergeCell ref="FFR95:FGB95"/>
    <mergeCell ref="FGC95:FGM95"/>
    <mergeCell ref="FGN95:FGX95"/>
    <mergeCell ref="FGY95:FHI95"/>
    <mergeCell ref="FHJ95:FHT95"/>
    <mergeCell ref="FHU95:FIE95"/>
    <mergeCell ref="FIF95:FIP95"/>
    <mergeCell ref="FIQ95:FJA95"/>
    <mergeCell ref="FJB95:FJL95"/>
    <mergeCell ref="FJM95:FJW95"/>
    <mergeCell ref="FJX95:FKH95"/>
    <mergeCell ref="FKI95:FKS95"/>
    <mergeCell ref="FKT95:FLD95"/>
    <mergeCell ref="FLE95:FLO95"/>
    <mergeCell ref="FLP95:FLZ95"/>
    <mergeCell ref="FMA95:FMK95"/>
    <mergeCell ref="FML95:FMV95"/>
    <mergeCell ref="FMW95:FNG95"/>
    <mergeCell ref="FNH95:FNR95"/>
    <mergeCell ref="FNS95:FOC95"/>
    <mergeCell ref="FOD95:FON95"/>
    <mergeCell ref="FOO95:FOY95"/>
    <mergeCell ref="FOZ95:FPJ95"/>
    <mergeCell ref="FPK95:FPU95"/>
    <mergeCell ref="FPV95:FQF95"/>
    <mergeCell ref="FQG95:FQQ95"/>
    <mergeCell ref="FQR95:FRB95"/>
    <mergeCell ref="FRC95:FRM95"/>
    <mergeCell ref="FRN95:FRX95"/>
    <mergeCell ref="FRY95:FSI95"/>
    <mergeCell ref="FSJ95:FST95"/>
    <mergeCell ref="FSU95:FTE95"/>
    <mergeCell ref="FTF95:FTP95"/>
    <mergeCell ref="FTQ95:FUA95"/>
    <mergeCell ref="FUB95:FUL95"/>
    <mergeCell ref="FUM95:FUW95"/>
    <mergeCell ref="FUX95:FVH95"/>
    <mergeCell ref="FVI95:FVS95"/>
    <mergeCell ref="FVT95:FWD95"/>
    <mergeCell ref="FWE95:FWO95"/>
    <mergeCell ref="FWP95:FWZ95"/>
    <mergeCell ref="FXA95:FXK95"/>
    <mergeCell ref="FXL95:FXV95"/>
    <mergeCell ref="FXW95:FYG95"/>
    <mergeCell ref="FYH95:FYR95"/>
    <mergeCell ref="FYS95:FZC95"/>
    <mergeCell ref="FZD95:FZN95"/>
    <mergeCell ref="FZO95:FZY95"/>
    <mergeCell ref="FZZ95:GAJ95"/>
    <mergeCell ref="GAK95:GAU95"/>
    <mergeCell ref="GAV95:GBF95"/>
    <mergeCell ref="GBG95:GBQ95"/>
    <mergeCell ref="GBR95:GCB95"/>
    <mergeCell ref="GCC95:GCM95"/>
    <mergeCell ref="GCN95:GCX95"/>
    <mergeCell ref="GCY95:GDI95"/>
    <mergeCell ref="GDJ95:GDT95"/>
    <mergeCell ref="GDU95:GEE95"/>
    <mergeCell ref="GEF95:GEP95"/>
    <mergeCell ref="GEQ95:GFA95"/>
    <mergeCell ref="GFB95:GFL95"/>
    <mergeCell ref="GFM95:GFW95"/>
    <mergeCell ref="GFX95:GGH95"/>
    <mergeCell ref="GGI95:GGS95"/>
    <mergeCell ref="GGT95:GHD95"/>
    <mergeCell ref="GHE95:GHO95"/>
    <mergeCell ref="GHP95:GHZ95"/>
    <mergeCell ref="GIA95:GIK95"/>
    <mergeCell ref="GIL95:GIV95"/>
    <mergeCell ref="GIW95:GJG95"/>
    <mergeCell ref="GJH95:GJR95"/>
    <mergeCell ref="GJS95:GKC95"/>
    <mergeCell ref="GKD95:GKN95"/>
    <mergeCell ref="GKO95:GKY95"/>
    <mergeCell ref="GKZ95:GLJ95"/>
    <mergeCell ref="GLK95:GLU95"/>
    <mergeCell ref="GLV95:GMF95"/>
    <mergeCell ref="GMG95:GMQ95"/>
    <mergeCell ref="GMR95:GNB95"/>
    <mergeCell ref="GNC95:GNM95"/>
    <mergeCell ref="GNN95:GNX95"/>
    <mergeCell ref="GNY95:GOI95"/>
    <mergeCell ref="GOJ95:GOT95"/>
    <mergeCell ref="GOU95:GPE95"/>
    <mergeCell ref="GPF95:GPP95"/>
    <mergeCell ref="GPQ95:GQA95"/>
    <mergeCell ref="GQB95:GQL95"/>
    <mergeCell ref="GQM95:GQW95"/>
    <mergeCell ref="GQX95:GRH95"/>
    <mergeCell ref="GRI95:GRS95"/>
    <mergeCell ref="GRT95:GSD95"/>
    <mergeCell ref="GSE95:GSO95"/>
    <mergeCell ref="GSP95:GSZ95"/>
    <mergeCell ref="GTA95:GTK95"/>
    <mergeCell ref="GTL95:GTV95"/>
    <mergeCell ref="GTW95:GUG95"/>
    <mergeCell ref="GUH95:GUR95"/>
    <mergeCell ref="GUS95:GVC95"/>
    <mergeCell ref="GVD95:GVN95"/>
    <mergeCell ref="GVO95:GVY95"/>
    <mergeCell ref="GVZ95:GWJ95"/>
    <mergeCell ref="GWK95:GWU95"/>
    <mergeCell ref="GWV95:GXF95"/>
    <mergeCell ref="GXG95:GXQ95"/>
    <mergeCell ref="GXR95:GYB95"/>
    <mergeCell ref="GYC95:GYM95"/>
    <mergeCell ref="GYN95:GYX95"/>
    <mergeCell ref="GYY95:GZI95"/>
    <mergeCell ref="GZJ95:GZT95"/>
    <mergeCell ref="GZU95:HAE95"/>
    <mergeCell ref="HAF95:HAP95"/>
    <mergeCell ref="HAQ95:HBA95"/>
    <mergeCell ref="HBB95:HBL95"/>
    <mergeCell ref="HBM95:HBW95"/>
    <mergeCell ref="HBX95:HCH95"/>
    <mergeCell ref="HCI95:HCS95"/>
    <mergeCell ref="HCT95:HDD95"/>
    <mergeCell ref="HDE95:HDO95"/>
    <mergeCell ref="HDP95:HDZ95"/>
    <mergeCell ref="HEA95:HEK95"/>
    <mergeCell ref="HEL95:HEV95"/>
    <mergeCell ref="HEW95:HFG95"/>
    <mergeCell ref="HFH95:HFR95"/>
    <mergeCell ref="HFS95:HGC95"/>
    <mergeCell ref="HGD95:HGN95"/>
    <mergeCell ref="HGO95:HGY95"/>
    <mergeCell ref="HGZ95:HHJ95"/>
    <mergeCell ref="HHK95:HHU95"/>
    <mergeCell ref="HHV95:HIF95"/>
    <mergeCell ref="HIG95:HIQ95"/>
    <mergeCell ref="HIR95:HJB95"/>
    <mergeCell ref="HJC95:HJM95"/>
    <mergeCell ref="HJN95:HJX95"/>
    <mergeCell ref="HJY95:HKI95"/>
    <mergeCell ref="HKJ95:HKT95"/>
    <mergeCell ref="HKU95:HLE95"/>
    <mergeCell ref="HLF95:HLP95"/>
    <mergeCell ref="HLQ95:HMA95"/>
    <mergeCell ref="HMB95:HML95"/>
    <mergeCell ref="HMM95:HMW95"/>
    <mergeCell ref="HMX95:HNH95"/>
    <mergeCell ref="HNI95:HNS95"/>
    <mergeCell ref="HNT95:HOD95"/>
    <mergeCell ref="HOE95:HOO95"/>
    <mergeCell ref="HOP95:HOZ95"/>
    <mergeCell ref="HPA95:HPK95"/>
    <mergeCell ref="HPL95:HPV95"/>
    <mergeCell ref="HPW95:HQG95"/>
    <mergeCell ref="HQH95:HQR95"/>
    <mergeCell ref="HQS95:HRC95"/>
    <mergeCell ref="HRD95:HRN95"/>
    <mergeCell ref="HRO95:HRY95"/>
    <mergeCell ref="HRZ95:HSJ95"/>
    <mergeCell ref="HSK95:HSU95"/>
    <mergeCell ref="HSV95:HTF95"/>
    <mergeCell ref="HTG95:HTQ95"/>
    <mergeCell ref="HTR95:HUB95"/>
    <mergeCell ref="HUC95:HUM95"/>
    <mergeCell ref="HUN95:HUX95"/>
    <mergeCell ref="HUY95:HVI95"/>
    <mergeCell ref="HVJ95:HVT95"/>
    <mergeCell ref="HVU95:HWE95"/>
    <mergeCell ref="HWF95:HWP95"/>
    <mergeCell ref="HWQ95:HXA95"/>
    <mergeCell ref="HXB95:HXL95"/>
    <mergeCell ref="HXM95:HXW95"/>
    <mergeCell ref="HXX95:HYH95"/>
    <mergeCell ref="HYI95:HYS95"/>
    <mergeCell ref="HYT95:HZD95"/>
    <mergeCell ref="HZE95:HZO95"/>
    <mergeCell ref="HZP95:HZZ95"/>
    <mergeCell ref="IAA95:IAK95"/>
    <mergeCell ref="IAL95:IAV95"/>
    <mergeCell ref="IAW95:IBG95"/>
    <mergeCell ref="IBH95:IBR95"/>
    <mergeCell ref="IBS95:ICC95"/>
    <mergeCell ref="ICD95:ICN95"/>
    <mergeCell ref="ICO95:ICY95"/>
    <mergeCell ref="ICZ95:IDJ95"/>
    <mergeCell ref="IDK95:IDU95"/>
    <mergeCell ref="IDV95:IEF95"/>
    <mergeCell ref="IEG95:IEQ95"/>
    <mergeCell ref="IER95:IFB95"/>
    <mergeCell ref="IFC95:IFM95"/>
    <mergeCell ref="IFN95:IFX95"/>
    <mergeCell ref="IFY95:IGI95"/>
    <mergeCell ref="IGJ95:IGT95"/>
    <mergeCell ref="IGU95:IHE95"/>
    <mergeCell ref="IHF95:IHP95"/>
    <mergeCell ref="IHQ95:IIA95"/>
    <mergeCell ref="IIB95:IIL95"/>
    <mergeCell ref="IIM95:IIW95"/>
    <mergeCell ref="IIX95:IJH95"/>
    <mergeCell ref="IJI95:IJS95"/>
    <mergeCell ref="IJT95:IKD95"/>
    <mergeCell ref="IKE95:IKO95"/>
    <mergeCell ref="IKP95:IKZ95"/>
    <mergeCell ref="ILA95:ILK95"/>
    <mergeCell ref="ILL95:ILV95"/>
    <mergeCell ref="ILW95:IMG95"/>
    <mergeCell ref="IMH95:IMR95"/>
    <mergeCell ref="IMS95:INC95"/>
    <mergeCell ref="IND95:INN95"/>
    <mergeCell ref="INO95:INY95"/>
    <mergeCell ref="INZ95:IOJ95"/>
    <mergeCell ref="IOK95:IOU95"/>
    <mergeCell ref="IOV95:IPF95"/>
    <mergeCell ref="IPG95:IPQ95"/>
    <mergeCell ref="IPR95:IQB95"/>
    <mergeCell ref="IQC95:IQM95"/>
    <mergeCell ref="IQN95:IQX95"/>
    <mergeCell ref="IQY95:IRI95"/>
    <mergeCell ref="IRJ95:IRT95"/>
    <mergeCell ref="IRU95:ISE95"/>
    <mergeCell ref="ISF95:ISP95"/>
    <mergeCell ref="ISQ95:ITA95"/>
    <mergeCell ref="ITB95:ITL95"/>
    <mergeCell ref="ITM95:ITW95"/>
    <mergeCell ref="ITX95:IUH95"/>
    <mergeCell ref="IUI95:IUS95"/>
    <mergeCell ref="IUT95:IVD95"/>
    <mergeCell ref="IVE95:IVO95"/>
    <mergeCell ref="IVP95:IVZ95"/>
    <mergeCell ref="IWA95:IWK95"/>
    <mergeCell ref="IWL95:IWV95"/>
    <mergeCell ref="IWW95:IXG95"/>
    <mergeCell ref="IXH95:IXR95"/>
    <mergeCell ref="IXS95:IYC95"/>
    <mergeCell ref="IYD95:IYN95"/>
    <mergeCell ref="IYO95:IYY95"/>
    <mergeCell ref="IYZ95:IZJ95"/>
    <mergeCell ref="IZK95:IZU95"/>
    <mergeCell ref="IZV95:JAF95"/>
    <mergeCell ref="JAG95:JAQ95"/>
    <mergeCell ref="JAR95:JBB95"/>
    <mergeCell ref="JBC95:JBM95"/>
    <mergeCell ref="JBN95:JBX95"/>
    <mergeCell ref="JBY95:JCI95"/>
    <mergeCell ref="JCJ95:JCT95"/>
    <mergeCell ref="JCU95:JDE95"/>
    <mergeCell ref="JDF95:JDP95"/>
    <mergeCell ref="JDQ95:JEA95"/>
    <mergeCell ref="JEB95:JEL95"/>
    <mergeCell ref="JEM95:JEW95"/>
    <mergeCell ref="JEX95:JFH95"/>
    <mergeCell ref="JFI95:JFS95"/>
    <mergeCell ref="JFT95:JGD95"/>
    <mergeCell ref="JGE95:JGO95"/>
    <mergeCell ref="JGP95:JGZ95"/>
    <mergeCell ref="JHA95:JHK95"/>
    <mergeCell ref="JHL95:JHV95"/>
    <mergeCell ref="JHW95:JIG95"/>
    <mergeCell ref="JIH95:JIR95"/>
    <mergeCell ref="JIS95:JJC95"/>
    <mergeCell ref="JJD95:JJN95"/>
    <mergeCell ref="JJO95:JJY95"/>
    <mergeCell ref="JJZ95:JKJ95"/>
    <mergeCell ref="JKK95:JKU95"/>
    <mergeCell ref="JKV95:JLF95"/>
    <mergeCell ref="JLG95:JLQ95"/>
    <mergeCell ref="JLR95:JMB95"/>
    <mergeCell ref="JMC95:JMM95"/>
    <mergeCell ref="JMN95:JMX95"/>
    <mergeCell ref="JMY95:JNI95"/>
    <mergeCell ref="JNJ95:JNT95"/>
    <mergeCell ref="JNU95:JOE95"/>
    <mergeCell ref="JOF95:JOP95"/>
    <mergeCell ref="JOQ95:JPA95"/>
    <mergeCell ref="JPB95:JPL95"/>
    <mergeCell ref="JPM95:JPW95"/>
    <mergeCell ref="JPX95:JQH95"/>
    <mergeCell ref="JQI95:JQS95"/>
    <mergeCell ref="JQT95:JRD95"/>
    <mergeCell ref="JRE95:JRO95"/>
    <mergeCell ref="JRP95:JRZ95"/>
    <mergeCell ref="JSA95:JSK95"/>
    <mergeCell ref="JSL95:JSV95"/>
    <mergeCell ref="JSW95:JTG95"/>
    <mergeCell ref="JTH95:JTR95"/>
    <mergeCell ref="JTS95:JUC95"/>
    <mergeCell ref="JUD95:JUN95"/>
    <mergeCell ref="JUO95:JUY95"/>
    <mergeCell ref="JUZ95:JVJ95"/>
    <mergeCell ref="JVK95:JVU95"/>
    <mergeCell ref="JVV95:JWF95"/>
    <mergeCell ref="JWG95:JWQ95"/>
    <mergeCell ref="JWR95:JXB95"/>
    <mergeCell ref="JXC95:JXM95"/>
    <mergeCell ref="JXN95:JXX95"/>
    <mergeCell ref="JXY95:JYI95"/>
    <mergeCell ref="JYJ95:JYT95"/>
    <mergeCell ref="JYU95:JZE95"/>
    <mergeCell ref="JZF95:JZP95"/>
    <mergeCell ref="JZQ95:KAA95"/>
    <mergeCell ref="KAB95:KAL95"/>
    <mergeCell ref="KAM95:KAW95"/>
    <mergeCell ref="KAX95:KBH95"/>
    <mergeCell ref="KBI95:KBS95"/>
    <mergeCell ref="KBT95:KCD95"/>
    <mergeCell ref="KCE95:KCO95"/>
    <mergeCell ref="KCP95:KCZ95"/>
    <mergeCell ref="KDA95:KDK95"/>
    <mergeCell ref="KDL95:KDV95"/>
    <mergeCell ref="KDW95:KEG95"/>
    <mergeCell ref="KEH95:KER95"/>
    <mergeCell ref="KES95:KFC95"/>
    <mergeCell ref="KFD95:KFN95"/>
    <mergeCell ref="KFO95:KFY95"/>
    <mergeCell ref="KFZ95:KGJ95"/>
    <mergeCell ref="KGK95:KGU95"/>
    <mergeCell ref="KGV95:KHF95"/>
    <mergeCell ref="KHG95:KHQ95"/>
    <mergeCell ref="KHR95:KIB95"/>
    <mergeCell ref="KIC95:KIM95"/>
    <mergeCell ref="KIN95:KIX95"/>
    <mergeCell ref="KIY95:KJI95"/>
    <mergeCell ref="KJJ95:KJT95"/>
    <mergeCell ref="KJU95:KKE95"/>
    <mergeCell ref="KKF95:KKP95"/>
    <mergeCell ref="KKQ95:KLA95"/>
    <mergeCell ref="KLB95:KLL95"/>
    <mergeCell ref="KLM95:KLW95"/>
    <mergeCell ref="KLX95:KMH95"/>
    <mergeCell ref="KMI95:KMS95"/>
    <mergeCell ref="KMT95:KND95"/>
    <mergeCell ref="KNE95:KNO95"/>
    <mergeCell ref="KNP95:KNZ95"/>
    <mergeCell ref="KOA95:KOK95"/>
    <mergeCell ref="KOL95:KOV95"/>
    <mergeCell ref="KOW95:KPG95"/>
    <mergeCell ref="KPH95:KPR95"/>
    <mergeCell ref="KPS95:KQC95"/>
    <mergeCell ref="KQD95:KQN95"/>
    <mergeCell ref="KQO95:KQY95"/>
    <mergeCell ref="KQZ95:KRJ95"/>
    <mergeCell ref="KRK95:KRU95"/>
    <mergeCell ref="KRV95:KSF95"/>
    <mergeCell ref="KSG95:KSQ95"/>
    <mergeCell ref="KSR95:KTB95"/>
    <mergeCell ref="KTC95:KTM95"/>
    <mergeCell ref="KTN95:KTX95"/>
    <mergeCell ref="KTY95:KUI95"/>
    <mergeCell ref="KUJ95:KUT95"/>
    <mergeCell ref="KUU95:KVE95"/>
    <mergeCell ref="KVF95:KVP95"/>
    <mergeCell ref="KVQ95:KWA95"/>
    <mergeCell ref="KWB95:KWL95"/>
    <mergeCell ref="KWM95:KWW95"/>
    <mergeCell ref="KWX95:KXH95"/>
    <mergeCell ref="KXI95:KXS95"/>
    <mergeCell ref="KXT95:KYD95"/>
    <mergeCell ref="KYE95:KYO95"/>
    <mergeCell ref="KYP95:KYZ95"/>
    <mergeCell ref="KZA95:KZK95"/>
    <mergeCell ref="KZL95:KZV95"/>
    <mergeCell ref="KZW95:LAG95"/>
    <mergeCell ref="LAH95:LAR95"/>
    <mergeCell ref="LAS95:LBC95"/>
    <mergeCell ref="LBD95:LBN95"/>
    <mergeCell ref="LBO95:LBY95"/>
    <mergeCell ref="LBZ95:LCJ95"/>
    <mergeCell ref="LCK95:LCU95"/>
    <mergeCell ref="LCV95:LDF95"/>
    <mergeCell ref="LDG95:LDQ95"/>
    <mergeCell ref="LDR95:LEB95"/>
    <mergeCell ref="LEC95:LEM95"/>
    <mergeCell ref="LEN95:LEX95"/>
    <mergeCell ref="LEY95:LFI95"/>
    <mergeCell ref="LFJ95:LFT95"/>
    <mergeCell ref="LFU95:LGE95"/>
    <mergeCell ref="LGF95:LGP95"/>
    <mergeCell ref="LGQ95:LHA95"/>
    <mergeCell ref="LHB95:LHL95"/>
    <mergeCell ref="LHM95:LHW95"/>
    <mergeCell ref="LHX95:LIH95"/>
    <mergeCell ref="LII95:LIS95"/>
    <mergeCell ref="LIT95:LJD95"/>
    <mergeCell ref="LJE95:LJO95"/>
    <mergeCell ref="LJP95:LJZ95"/>
    <mergeCell ref="LKA95:LKK95"/>
    <mergeCell ref="LKL95:LKV95"/>
    <mergeCell ref="LKW95:LLG95"/>
    <mergeCell ref="LLH95:LLR95"/>
    <mergeCell ref="LLS95:LMC95"/>
    <mergeCell ref="LMD95:LMN95"/>
    <mergeCell ref="LMO95:LMY95"/>
    <mergeCell ref="LMZ95:LNJ95"/>
    <mergeCell ref="LNK95:LNU95"/>
    <mergeCell ref="LNV95:LOF95"/>
    <mergeCell ref="LOG95:LOQ95"/>
    <mergeCell ref="LOR95:LPB95"/>
    <mergeCell ref="LPC95:LPM95"/>
    <mergeCell ref="LPN95:LPX95"/>
    <mergeCell ref="LPY95:LQI95"/>
    <mergeCell ref="LQJ95:LQT95"/>
    <mergeCell ref="LQU95:LRE95"/>
    <mergeCell ref="LRF95:LRP95"/>
    <mergeCell ref="LRQ95:LSA95"/>
    <mergeCell ref="LSB95:LSL95"/>
    <mergeCell ref="LSM95:LSW95"/>
    <mergeCell ref="LSX95:LTH95"/>
    <mergeCell ref="LTI95:LTS95"/>
    <mergeCell ref="LTT95:LUD95"/>
    <mergeCell ref="LUE95:LUO95"/>
    <mergeCell ref="LUP95:LUZ95"/>
    <mergeCell ref="LVA95:LVK95"/>
    <mergeCell ref="LVL95:LVV95"/>
    <mergeCell ref="LVW95:LWG95"/>
    <mergeCell ref="LWH95:LWR95"/>
    <mergeCell ref="LWS95:LXC95"/>
    <mergeCell ref="LXD95:LXN95"/>
    <mergeCell ref="LXO95:LXY95"/>
    <mergeCell ref="LXZ95:LYJ95"/>
    <mergeCell ref="LYK95:LYU95"/>
    <mergeCell ref="LYV95:LZF95"/>
    <mergeCell ref="LZG95:LZQ95"/>
    <mergeCell ref="LZR95:MAB95"/>
    <mergeCell ref="MAC95:MAM95"/>
    <mergeCell ref="MAN95:MAX95"/>
    <mergeCell ref="MAY95:MBI95"/>
    <mergeCell ref="MBJ95:MBT95"/>
    <mergeCell ref="MBU95:MCE95"/>
    <mergeCell ref="MCF95:MCP95"/>
    <mergeCell ref="MCQ95:MDA95"/>
    <mergeCell ref="MDB95:MDL95"/>
    <mergeCell ref="MDM95:MDW95"/>
    <mergeCell ref="MDX95:MEH95"/>
    <mergeCell ref="MEI95:MES95"/>
    <mergeCell ref="MET95:MFD95"/>
    <mergeCell ref="MFE95:MFO95"/>
    <mergeCell ref="MFP95:MFZ95"/>
    <mergeCell ref="MGA95:MGK95"/>
    <mergeCell ref="MGL95:MGV95"/>
    <mergeCell ref="MGW95:MHG95"/>
    <mergeCell ref="MHH95:MHR95"/>
    <mergeCell ref="MHS95:MIC95"/>
    <mergeCell ref="MID95:MIN95"/>
    <mergeCell ref="MIO95:MIY95"/>
    <mergeCell ref="MIZ95:MJJ95"/>
    <mergeCell ref="MJK95:MJU95"/>
    <mergeCell ref="MJV95:MKF95"/>
    <mergeCell ref="MKG95:MKQ95"/>
    <mergeCell ref="MKR95:MLB95"/>
    <mergeCell ref="MLC95:MLM95"/>
    <mergeCell ref="MLN95:MLX95"/>
    <mergeCell ref="MLY95:MMI95"/>
    <mergeCell ref="MMJ95:MMT95"/>
    <mergeCell ref="MMU95:MNE95"/>
    <mergeCell ref="MNF95:MNP95"/>
    <mergeCell ref="MNQ95:MOA95"/>
    <mergeCell ref="MOB95:MOL95"/>
    <mergeCell ref="MOM95:MOW95"/>
    <mergeCell ref="MOX95:MPH95"/>
    <mergeCell ref="MPI95:MPS95"/>
    <mergeCell ref="MPT95:MQD95"/>
    <mergeCell ref="MQE95:MQO95"/>
    <mergeCell ref="MQP95:MQZ95"/>
    <mergeCell ref="MRA95:MRK95"/>
    <mergeCell ref="MRL95:MRV95"/>
    <mergeCell ref="MRW95:MSG95"/>
    <mergeCell ref="MSH95:MSR95"/>
    <mergeCell ref="MSS95:MTC95"/>
    <mergeCell ref="MTD95:MTN95"/>
    <mergeCell ref="MTO95:MTY95"/>
    <mergeCell ref="MTZ95:MUJ95"/>
    <mergeCell ref="MUK95:MUU95"/>
    <mergeCell ref="MUV95:MVF95"/>
    <mergeCell ref="MVG95:MVQ95"/>
    <mergeCell ref="MVR95:MWB95"/>
    <mergeCell ref="MWC95:MWM95"/>
    <mergeCell ref="MWN95:MWX95"/>
    <mergeCell ref="MWY95:MXI95"/>
    <mergeCell ref="MXJ95:MXT95"/>
    <mergeCell ref="MXU95:MYE95"/>
    <mergeCell ref="MYF95:MYP95"/>
    <mergeCell ref="MYQ95:MZA95"/>
    <mergeCell ref="MZB95:MZL95"/>
    <mergeCell ref="MZM95:MZW95"/>
    <mergeCell ref="MZX95:NAH95"/>
    <mergeCell ref="NAI95:NAS95"/>
    <mergeCell ref="NAT95:NBD95"/>
    <mergeCell ref="NBE95:NBO95"/>
    <mergeCell ref="NBP95:NBZ95"/>
    <mergeCell ref="NCA95:NCK95"/>
    <mergeCell ref="NCL95:NCV95"/>
    <mergeCell ref="NCW95:NDG95"/>
    <mergeCell ref="NDH95:NDR95"/>
    <mergeCell ref="NDS95:NEC95"/>
    <mergeCell ref="NED95:NEN95"/>
    <mergeCell ref="NEO95:NEY95"/>
    <mergeCell ref="NEZ95:NFJ95"/>
    <mergeCell ref="NFK95:NFU95"/>
    <mergeCell ref="NFV95:NGF95"/>
    <mergeCell ref="NGG95:NGQ95"/>
    <mergeCell ref="NGR95:NHB95"/>
    <mergeCell ref="NHC95:NHM95"/>
    <mergeCell ref="NHN95:NHX95"/>
    <mergeCell ref="NHY95:NII95"/>
    <mergeCell ref="NIJ95:NIT95"/>
    <mergeCell ref="NIU95:NJE95"/>
    <mergeCell ref="NJF95:NJP95"/>
    <mergeCell ref="NJQ95:NKA95"/>
    <mergeCell ref="NKB95:NKL95"/>
    <mergeCell ref="NKM95:NKW95"/>
    <mergeCell ref="NKX95:NLH95"/>
    <mergeCell ref="NLI95:NLS95"/>
    <mergeCell ref="NLT95:NMD95"/>
    <mergeCell ref="NME95:NMO95"/>
    <mergeCell ref="NMP95:NMZ95"/>
    <mergeCell ref="NNA95:NNK95"/>
    <mergeCell ref="NNL95:NNV95"/>
    <mergeCell ref="NNW95:NOG95"/>
    <mergeCell ref="NOH95:NOR95"/>
    <mergeCell ref="NOS95:NPC95"/>
    <mergeCell ref="NPD95:NPN95"/>
    <mergeCell ref="NPO95:NPY95"/>
    <mergeCell ref="NPZ95:NQJ95"/>
    <mergeCell ref="NQK95:NQU95"/>
    <mergeCell ref="NQV95:NRF95"/>
    <mergeCell ref="NRG95:NRQ95"/>
    <mergeCell ref="NRR95:NSB95"/>
    <mergeCell ref="NSC95:NSM95"/>
    <mergeCell ref="NSN95:NSX95"/>
    <mergeCell ref="NSY95:NTI95"/>
    <mergeCell ref="NTJ95:NTT95"/>
    <mergeCell ref="NTU95:NUE95"/>
    <mergeCell ref="NUF95:NUP95"/>
    <mergeCell ref="NUQ95:NVA95"/>
    <mergeCell ref="NVB95:NVL95"/>
    <mergeCell ref="NVM95:NVW95"/>
    <mergeCell ref="NVX95:NWH95"/>
    <mergeCell ref="NWI95:NWS95"/>
    <mergeCell ref="NWT95:NXD95"/>
    <mergeCell ref="NXE95:NXO95"/>
    <mergeCell ref="NXP95:NXZ95"/>
    <mergeCell ref="NYA95:NYK95"/>
    <mergeCell ref="NYL95:NYV95"/>
    <mergeCell ref="NYW95:NZG95"/>
    <mergeCell ref="NZH95:NZR95"/>
    <mergeCell ref="NZS95:OAC95"/>
    <mergeCell ref="OAD95:OAN95"/>
    <mergeCell ref="OAO95:OAY95"/>
    <mergeCell ref="OAZ95:OBJ95"/>
    <mergeCell ref="OBK95:OBU95"/>
    <mergeCell ref="OBV95:OCF95"/>
    <mergeCell ref="OCG95:OCQ95"/>
    <mergeCell ref="OCR95:ODB95"/>
    <mergeCell ref="ODC95:ODM95"/>
    <mergeCell ref="ODN95:ODX95"/>
    <mergeCell ref="ODY95:OEI95"/>
    <mergeCell ref="OEJ95:OET95"/>
    <mergeCell ref="OEU95:OFE95"/>
    <mergeCell ref="OFF95:OFP95"/>
    <mergeCell ref="OFQ95:OGA95"/>
    <mergeCell ref="OGB95:OGL95"/>
    <mergeCell ref="OGM95:OGW95"/>
    <mergeCell ref="OGX95:OHH95"/>
    <mergeCell ref="OHI95:OHS95"/>
    <mergeCell ref="OHT95:OID95"/>
    <mergeCell ref="OIE95:OIO95"/>
    <mergeCell ref="OIP95:OIZ95"/>
    <mergeCell ref="OJA95:OJK95"/>
    <mergeCell ref="OJL95:OJV95"/>
    <mergeCell ref="OJW95:OKG95"/>
    <mergeCell ref="OKH95:OKR95"/>
    <mergeCell ref="OKS95:OLC95"/>
    <mergeCell ref="OLD95:OLN95"/>
    <mergeCell ref="OLO95:OLY95"/>
    <mergeCell ref="OLZ95:OMJ95"/>
    <mergeCell ref="OMK95:OMU95"/>
    <mergeCell ref="OMV95:ONF95"/>
    <mergeCell ref="ONG95:ONQ95"/>
    <mergeCell ref="ONR95:OOB95"/>
    <mergeCell ref="OOC95:OOM95"/>
    <mergeCell ref="OON95:OOX95"/>
    <mergeCell ref="OOY95:OPI95"/>
    <mergeCell ref="OPJ95:OPT95"/>
    <mergeCell ref="OPU95:OQE95"/>
    <mergeCell ref="OQF95:OQP95"/>
    <mergeCell ref="OQQ95:ORA95"/>
    <mergeCell ref="ORB95:ORL95"/>
    <mergeCell ref="ORM95:ORW95"/>
    <mergeCell ref="ORX95:OSH95"/>
    <mergeCell ref="OSI95:OSS95"/>
    <mergeCell ref="OST95:OTD95"/>
    <mergeCell ref="OTE95:OTO95"/>
    <mergeCell ref="OTP95:OTZ95"/>
    <mergeCell ref="OUA95:OUK95"/>
    <mergeCell ref="OUL95:OUV95"/>
    <mergeCell ref="OUW95:OVG95"/>
    <mergeCell ref="OVH95:OVR95"/>
    <mergeCell ref="OVS95:OWC95"/>
    <mergeCell ref="OWD95:OWN95"/>
    <mergeCell ref="OWO95:OWY95"/>
    <mergeCell ref="OWZ95:OXJ95"/>
    <mergeCell ref="OXK95:OXU95"/>
    <mergeCell ref="OXV95:OYF95"/>
    <mergeCell ref="OYG95:OYQ95"/>
    <mergeCell ref="OYR95:OZB95"/>
    <mergeCell ref="OZC95:OZM95"/>
    <mergeCell ref="OZN95:OZX95"/>
    <mergeCell ref="OZY95:PAI95"/>
    <mergeCell ref="PAJ95:PAT95"/>
    <mergeCell ref="PAU95:PBE95"/>
    <mergeCell ref="PBF95:PBP95"/>
    <mergeCell ref="PBQ95:PCA95"/>
    <mergeCell ref="PCB95:PCL95"/>
    <mergeCell ref="PCM95:PCW95"/>
    <mergeCell ref="PCX95:PDH95"/>
    <mergeCell ref="PDI95:PDS95"/>
    <mergeCell ref="PDT95:PED95"/>
    <mergeCell ref="PEE95:PEO95"/>
    <mergeCell ref="PEP95:PEZ95"/>
    <mergeCell ref="PFA95:PFK95"/>
    <mergeCell ref="PFL95:PFV95"/>
    <mergeCell ref="PFW95:PGG95"/>
    <mergeCell ref="PGH95:PGR95"/>
    <mergeCell ref="PGS95:PHC95"/>
    <mergeCell ref="PHD95:PHN95"/>
    <mergeCell ref="PHO95:PHY95"/>
    <mergeCell ref="PHZ95:PIJ95"/>
    <mergeCell ref="PIK95:PIU95"/>
    <mergeCell ref="PIV95:PJF95"/>
    <mergeCell ref="PJG95:PJQ95"/>
    <mergeCell ref="PJR95:PKB95"/>
    <mergeCell ref="PKC95:PKM95"/>
    <mergeCell ref="PKN95:PKX95"/>
    <mergeCell ref="PKY95:PLI95"/>
    <mergeCell ref="PLJ95:PLT95"/>
    <mergeCell ref="PLU95:PME95"/>
    <mergeCell ref="PMF95:PMP95"/>
    <mergeCell ref="PMQ95:PNA95"/>
    <mergeCell ref="PNB95:PNL95"/>
    <mergeCell ref="PNM95:PNW95"/>
    <mergeCell ref="PNX95:POH95"/>
    <mergeCell ref="POI95:POS95"/>
    <mergeCell ref="POT95:PPD95"/>
    <mergeCell ref="PPE95:PPO95"/>
    <mergeCell ref="PPP95:PPZ95"/>
    <mergeCell ref="PQA95:PQK95"/>
    <mergeCell ref="PQL95:PQV95"/>
    <mergeCell ref="PQW95:PRG95"/>
    <mergeCell ref="PRH95:PRR95"/>
    <mergeCell ref="PRS95:PSC95"/>
    <mergeCell ref="PSD95:PSN95"/>
    <mergeCell ref="PSO95:PSY95"/>
    <mergeCell ref="PSZ95:PTJ95"/>
    <mergeCell ref="PTK95:PTU95"/>
    <mergeCell ref="PTV95:PUF95"/>
    <mergeCell ref="PUG95:PUQ95"/>
    <mergeCell ref="PUR95:PVB95"/>
    <mergeCell ref="PVC95:PVM95"/>
    <mergeCell ref="PVN95:PVX95"/>
    <mergeCell ref="PVY95:PWI95"/>
    <mergeCell ref="PWJ95:PWT95"/>
    <mergeCell ref="PWU95:PXE95"/>
    <mergeCell ref="PXF95:PXP95"/>
    <mergeCell ref="PXQ95:PYA95"/>
    <mergeCell ref="PYB95:PYL95"/>
    <mergeCell ref="PYM95:PYW95"/>
    <mergeCell ref="PYX95:PZH95"/>
    <mergeCell ref="PZI95:PZS95"/>
    <mergeCell ref="PZT95:QAD95"/>
    <mergeCell ref="QAE95:QAO95"/>
    <mergeCell ref="QAP95:QAZ95"/>
    <mergeCell ref="QBA95:QBK95"/>
    <mergeCell ref="QBL95:QBV95"/>
    <mergeCell ref="QBW95:QCG95"/>
    <mergeCell ref="QCH95:QCR95"/>
    <mergeCell ref="QCS95:QDC95"/>
    <mergeCell ref="QDD95:QDN95"/>
    <mergeCell ref="QDO95:QDY95"/>
    <mergeCell ref="QDZ95:QEJ95"/>
    <mergeCell ref="QEK95:QEU95"/>
    <mergeCell ref="QEV95:QFF95"/>
    <mergeCell ref="QFG95:QFQ95"/>
    <mergeCell ref="QFR95:QGB95"/>
    <mergeCell ref="QGC95:QGM95"/>
    <mergeCell ref="QGN95:QGX95"/>
    <mergeCell ref="QGY95:QHI95"/>
    <mergeCell ref="QHJ95:QHT95"/>
    <mergeCell ref="QHU95:QIE95"/>
    <mergeCell ref="QIF95:QIP95"/>
    <mergeCell ref="QIQ95:QJA95"/>
    <mergeCell ref="QJB95:QJL95"/>
    <mergeCell ref="QJM95:QJW95"/>
    <mergeCell ref="QJX95:QKH95"/>
    <mergeCell ref="QKI95:QKS95"/>
    <mergeCell ref="QKT95:QLD95"/>
    <mergeCell ref="QLE95:QLO95"/>
    <mergeCell ref="QLP95:QLZ95"/>
    <mergeCell ref="QMA95:QMK95"/>
    <mergeCell ref="QML95:QMV95"/>
    <mergeCell ref="QMW95:QNG95"/>
    <mergeCell ref="QNH95:QNR95"/>
    <mergeCell ref="QNS95:QOC95"/>
    <mergeCell ref="QOD95:QON95"/>
    <mergeCell ref="QOO95:QOY95"/>
    <mergeCell ref="QOZ95:QPJ95"/>
    <mergeCell ref="QPK95:QPU95"/>
    <mergeCell ref="QPV95:QQF95"/>
    <mergeCell ref="QQG95:QQQ95"/>
    <mergeCell ref="QQR95:QRB95"/>
    <mergeCell ref="QRC95:QRM95"/>
    <mergeCell ref="QRN95:QRX95"/>
    <mergeCell ref="QRY95:QSI95"/>
    <mergeCell ref="QSJ95:QST95"/>
    <mergeCell ref="QSU95:QTE95"/>
    <mergeCell ref="QTF95:QTP95"/>
    <mergeCell ref="QTQ95:QUA95"/>
    <mergeCell ref="QUB95:QUL95"/>
    <mergeCell ref="QUM95:QUW95"/>
    <mergeCell ref="QUX95:QVH95"/>
    <mergeCell ref="QVI95:QVS95"/>
    <mergeCell ref="QVT95:QWD95"/>
    <mergeCell ref="QWE95:QWO95"/>
    <mergeCell ref="QWP95:QWZ95"/>
    <mergeCell ref="QXA95:QXK95"/>
    <mergeCell ref="QXL95:QXV95"/>
    <mergeCell ref="QXW95:QYG95"/>
    <mergeCell ref="QYH95:QYR95"/>
    <mergeCell ref="QYS95:QZC95"/>
    <mergeCell ref="QZD95:QZN95"/>
    <mergeCell ref="QZO95:QZY95"/>
    <mergeCell ref="QZZ95:RAJ95"/>
    <mergeCell ref="RAK95:RAU95"/>
    <mergeCell ref="RAV95:RBF95"/>
    <mergeCell ref="RBG95:RBQ95"/>
    <mergeCell ref="RBR95:RCB95"/>
    <mergeCell ref="RCC95:RCM95"/>
    <mergeCell ref="RCN95:RCX95"/>
    <mergeCell ref="RCY95:RDI95"/>
    <mergeCell ref="RDJ95:RDT95"/>
    <mergeCell ref="RDU95:REE95"/>
    <mergeCell ref="REF95:REP95"/>
    <mergeCell ref="REQ95:RFA95"/>
    <mergeCell ref="RFB95:RFL95"/>
    <mergeCell ref="RFM95:RFW95"/>
    <mergeCell ref="RFX95:RGH95"/>
    <mergeCell ref="RGI95:RGS95"/>
    <mergeCell ref="RGT95:RHD95"/>
    <mergeCell ref="RHE95:RHO95"/>
    <mergeCell ref="RHP95:RHZ95"/>
    <mergeCell ref="RIA95:RIK95"/>
    <mergeCell ref="RIL95:RIV95"/>
    <mergeCell ref="RIW95:RJG95"/>
    <mergeCell ref="RJH95:RJR95"/>
    <mergeCell ref="RJS95:RKC95"/>
    <mergeCell ref="RKD95:RKN95"/>
    <mergeCell ref="RKO95:RKY95"/>
    <mergeCell ref="RKZ95:RLJ95"/>
    <mergeCell ref="RLK95:RLU95"/>
    <mergeCell ref="RLV95:RMF95"/>
    <mergeCell ref="RMG95:RMQ95"/>
    <mergeCell ref="RMR95:RNB95"/>
    <mergeCell ref="RNC95:RNM95"/>
    <mergeCell ref="RNN95:RNX95"/>
    <mergeCell ref="RNY95:ROI95"/>
    <mergeCell ref="ROJ95:ROT95"/>
    <mergeCell ref="ROU95:RPE95"/>
    <mergeCell ref="RPF95:RPP95"/>
    <mergeCell ref="RPQ95:RQA95"/>
    <mergeCell ref="RQB95:RQL95"/>
    <mergeCell ref="RQM95:RQW95"/>
    <mergeCell ref="RQX95:RRH95"/>
    <mergeCell ref="RRI95:RRS95"/>
    <mergeCell ref="RRT95:RSD95"/>
    <mergeCell ref="RSE95:RSO95"/>
    <mergeCell ref="RSP95:RSZ95"/>
    <mergeCell ref="RTA95:RTK95"/>
    <mergeCell ref="RTL95:RTV95"/>
    <mergeCell ref="RTW95:RUG95"/>
    <mergeCell ref="RUH95:RUR95"/>
    <mergeCell ref="RUS95:RVC95"/>
    <mergeCell ref="RVD95:RVN95"/>
    <mergeCell ref="RVO95:RVY95"/>
    <mergeCell ref="RVZ95:RWJ95"/>
    <mergeCell ref="RWK95:RWU95"/>
    <mergeCell ref="RWV95:RXF95"/>
    <mergeCell ref="RXG95:RXQ95"/>
    <mergeCell ref="RXR95:RYB95"/>
    <mergeCell ref="RYC95:RYM95"/>
    <mergeCell ref="RYN95:RYX95"/>
    <mergeCell ref="RYY95:RZI95"/>
    <mergeCell ref="RZJ95:RZT95"/>
    <mergeCell ref="RZU95:SAE95"/>
    <mergeCell ref="SAF95:SAP95"/>
    <mergeCell ref="SAQ95:SBA95"/>
    <mergeCell ref="SBB95:SBL95"/>
    <mergeCell ref="SBM95:SBW95"/>
    <mergeCell ref="SBX95:SCH95"/>
    <mergeCell ref="SCI95:SCS95"/>
    <mergeCell ref="SCT95:SDD95"/>
    <mergeCell ref="SDE95:SDO95"/>
    <mergeCell ref="SDP95:SDZ95"/>
    <mergeCell ref="SEA95:SEK95"/>
    <mergeCell ref="SEL95:SEV95"/>
    <mergeCell ref="SEW95:SFG95"/>
    <mergeCell ref="SFH95:SFR95"/>
    <mergeCell ref="SFS95:SGC95"/>
    <mergeCell ref="SGD95:SGN95"/>
    <mergeCell ref="SGO95:SGY95"/>
    <mergeCell ref="SGZ95:SHJ95"/>
    <mergeCell ref="SHK95:SHU95"/>
    <mergeCell ref="SHV95:SIF95"/>
    <mergeCell ref="SIG95:SIQ95"/>
    <mergeCell ref="SIR95:SJB95"/>
    <mergeCell ref="SJC95:SJM95"/>
    <mergeCell ref="SJN95:SJX95"/>
    <mergeCell ref="SJY95:SKI95"/>
    <mergeCell ref="SKJ95:SKT95"/>
    <mergeCell ref="SKU95:SLE95"/>
    <mergeCell ref="SLF95:SLP95"/>
    <mergeCell ref="SLQ95:SMA95"/>
    <mergeCell ref="SMB95:SML95"/>
    <mergeCell ref="SMM95:SMW95"/>
    <mergeCell ref="SMX95:SNH95"/>
    <mergeCell ref="SNI95:SNS95"/>
    <mergeCell ref="SNT95:SOD95"/>
    <mergeCell ref="SOE95:SOO95"/>
    <mergeCell ref="SOP95:SOZ95"/>
    <mergeCell ref="SPA95:SPK95"/>
    <mergeCell ref="SPL95:SPV95"/>
    <mergeCell ref="SPW95:SQG95"/>
    <mergeCell ref="SQH95:SQR95"/>
    <mergeCell ref="SQS95:SRC95"/>
    <mergeCell ref="SRD95:SRN95"/>
    <mergeCell ref="SRO95:SRY95"/>
    <mergeCell ref="SRZ95:SSJ95"/>
    <mergeCell ref="SSK95:SSU95"/>
    <mergeCell ref="SSV95:STF95"/>
    <mergeCell ref="STG95:STQ95"/>
    <mergeCell ref="STR95:SUB95"/>
    <mergeCell ref="SUC95:SUM95"/>
    <mergeCell ref="SUN95:SUX95"/>
    <mergeCell ref="SUY95:SVI95"/>
    <mergeCell ref="SVJ95:SVT95"/>
    <mergeCell ref="SVU95:SWE95"/>
    <mergeCell ref="SWF95:SWP95"/>
    <mergeCell ref="SWQ95:SXA95"/>
    <mergeCell ref="SXB95:SXL95"/>
    <mergeCell ref="SXM95:SXW95"/>
    <mergeCell ref="SXX95:SYH95"/>
    <mergeCell ref="SYI95:SYS95"/>
    <mergeCell ref="SYT95:SZD95"/>
    <mergeCell ref="SZE95:SZO95"/>
    <mergeCell ref="SZP95:SZZ95"/>
    <mergeCell ref="TAA95:TAK95"/>
    <mergeCell ref="TAL95:TAV95"/>
    <mergeCell ref="TAW95:TBG95"/>
    <mergeCell ref="TBH95:TBR95"/>
    <mergeCell ref="TBS95:TCC95"/>
    <mergeCell ref="TCD95:TCN95"/>
    <mergeCell ref="TCO95:TCY95"/>
    <mergeCell ref="TCZ95:TDJ95"/>
    <mergeCell ref="TDK95:TDU95"/>
    <mergeCell ref="TDV95:TEF95"/>
    <mergeCell ref="TEG95:TEQ95"/>
    <mergeCell ref="TER95:TFB95"/>
    <mergeCell ref="TFC95:TFM95"/>
    <mergeCell ref="TFN95:TFX95"/>
    <mergeCell ref="TFY95:TGI95"/>
    <mergeCell ref="TGJ95:TGT95"/>
    <mergeCell ref="TGU95:THE95"/>
    <mergeCell ref="THF95:THP95"/>
    <mergeCell ref="THQ95:TIA95"/>
    <mergeCell ref="TIB95:TIL95"/>
    <mergeCell ref="TIM95:TIW95"/>
    <mergeCell ref="TIX95:TJH95"/>
    <mergeCell ref="TJI95:TJS95"/>
    <mergeCell ref="TJT95:TKD95"/>
    <mergeCell ref="TKE95:TKO95"/>
    <mergeCell ref="TKP95:TKZ95"/>
    <mergeCell ref="TLA95:TLK95"/>
    <mergeCell ref="TLL95:TLV95"/>
    <mergeCell ref="TLW95:TMG95"/>
    <mergeCell ref="TMH95:TMR95"/>
    <mergeCell ref="TMS95:TNC95"/>
    <mergeCell ref="TND95:TNN95"/>
    <mergeCell ref="TNO95:TNY95"/>
    <mergeCell ref="TNZ95:TOJ95"/>
    <mergeCell ref="TOK95:TOU95"/>
    <mergeCell ref="TOV95:TPF95"/>
    <mergeCell ref="TPG95:TPQ95"/>
    <mergeCell ref="TPR95:TQB95"/>
    <mergeCell ref="TQC95:TQM95"/>
    <mergeCell ref="TQN95:TQX95"/>
    <mergeCell ref="TQY95:TRI95"/>
    <mergeCell ref="TRJ95:TRT95"/>
    <mergeCell ref="TRU95:TSE95"/>
    <mergeCell ref="TSF95:TSP95"/>
    <mergeCell ref="TSQ95:TTA95"/>
    <mergeCell ref="TTB95:TTL95"/>
    <mergeCell ref="TTM95:TTW95"/>
    <mergeCell ref="TTX95:TUH95"/>
    <mergeCell ref="TUI95:TUS95"/>
    <mergeCell ref="TUT95:TVD95"/>
    <mergeCell ref="TVE95:TVO95"/>
    <mergeCell ref="TVP95:TVZ95"/>
    <mergeCell ref="TWA95:TWK95"/>
    <mergeCell ref="TWL95:TWV95"/>
    <mergeCell ref="TWW95:TXG95"/>
    <mergeCell ref="TXH95:TXR95"/>
    <mergeCell ref="TXS95:TYC95"/>
    <mergeCell ref="TYD95:TYN95"/>
    <mergeCell ref="TYO95:TYY95"/>
    <mergeCell ref="TYZ95:TZJ95"/>
    <mergeCell ref="TZK95:TZU95"/>
    <mergeCell ref="TZV95:UAF95"/>
    <mergeCell ref="UAG95:UAQ95"/>
    <mergeCell ref="UAR95:UBB95"/>
    <mergeCell ref="UBC95:UBM95"/>
    <mergeCell ref="UBN95:UBX95"/>
    <mergeCell ref="UBY95:UCI95"/>
    <mergeCell ref="UCJ95:UCT95"/>
    <mergeCell ref="UCU95:UDE95"/>
    <mergeCell ref="UDF95:UDP95"/>
    <mergeCell ref="UDQ95:UEA95"/>
    <mergeCell ref="UEB95:UEL95"/>
    <mergeCell ref="UEM95:UEW95"/>
    <mergeCell ref="UEX95:UFH95"/>
    <mergeCell ref="UFI95:UFS95"/>
    <mergeCell ref="UFT95:UGD95"/>
    <mergeCell ref="UGE95:UGO95"/>
    <mergeCell ref="UGP95:UGZ95"/>
    <mergeCell ref="UHA95:UHK95"/>
    <mergeCell ref="UHL95:UHV95"/>
    <mergeCell ref="UHW95:UIG95"/>
    <mergeCell ref="UIH95:UIR95"/>
    <mergeCell ref="UIS95:UJC95"/>
    <mergeCell ref="UJD95:UJN95"/>
    <mergeCell ref="UJO95:UJY95"/>
    <mergeCell ref="UJZ95:UKJ95"/>
    <mergeCell ref="UKK95:UKU95"/>
    <mergeCell ref="UKV95:ULF95"/>
    <mergeCell ref="ULG95:ULQ95"/>
    <mergeCell ref="ULR95:UMB95"/>
    <mergeCell ref="UMC95:UMM95"/>
    <mergeCell ref="UMN95:UMX95"/>
    <mergeCell ref="UMY95:UNI95"/>
    <mergeCell ref="UNJ95:UNT95"/>
    <mergeCell ref="UNU95:UOE95"/>
    <mergeCell ref="UOF95:UOP95"/>
    <mergeCell ref="UOQ95:UPA95"/>
    <mergeCell ref="UPB95:UPL95"/>
    <mergeCell ref="UPM95:UPW95"/>
    <mergeCell ref="UPX95:UQH95"/>
    <mergeCell ref="UQI95:UQS95"/>
    <mergeCell ref="UQT95:URD95"/>
    <mergeCell ref="URE95:URO95"/>
    <mergeCell ref="URP95:URZ95"/>
    <mergeCell ref="USA95:USK95"/>
    <mergeCell ref="USL95:USV95"/>
    <mergeCell ref="USW95:UTG95"/>
    <mergeCell ref="UTH95:UTR95"/>
    <mergeCell ref="UTS95:UUC95"/>
    <mergeCell ref="UUD95:UUN95"/>
    <mergeCell ref="UUO95:UUY95"/>
    <mergeCell ref="UUZ95:UVJ95"/>
    <mergeCell ref="UVK95:UVU95"/>
    <mergeCell ref="UVV95:UWF95"/>
    <mergeCell ref="UWG95:UWQ95"/>
    <mergeCell ref="UWR95:UXB95"/>
    <mergeCell ref="UXC95:UXM95"/>
    <mergeCell ref="UXN95:UXX95"/>
    <mergeCell ref="UXY95:UYI95"/>
    <mergeCell ref="UYJ95:UYT95"/>
    <mergeCell ref="UYU95:UZE95"/>
    <mergeCell ref="UZF95:UZP95"/>
    <mergeCell ref="UZQ95:VAA95"/>
    <mergeCell ref="VAB95:VAL95"/>
    <mergeCell ref="VAM95:VAW95"/>
    <mergeCell ref="VAX95:VBH95"/>
    <mergeCell ref="VBI95:VBS95"/>
    <mergeCell ref="VBT95:VCD95"/>
    <mergeCell ref="VCE95:VCO95"/>
    <mergeCell ref="VCP95:VCZ95"/>
    <mergeCell ref="VDA95:VDK95"/>
    <mergeCell ref="VDL95:VDV95"/>
    <mergeCell ref="VDW95:VEG95"/>
    <mergeCell ref="VEH95:VER95"/>
    <mergeCell ref="VES95:VFC95"/>
    <mergeCell ref="VFD95:VFN95"/>
    <mergeCell ref="VFO95:VFY95"/>
    <mergeCell ref="VFZ95:VGJ95"/>
    <mergeCell ref="VGK95:VGU95"/>
    <mergeCell ref="VGV95:VHF95"/>
    <mergeCell ref="VHG95:VHQ95"/>
    <mergeCell ref="VHR95:VIB95"/>
    <mergeCell ref="VIC95:VIM95"/>
    <mergeCell ref="VIN95:VIX95"/>
    <mergeCell ref="VIY95:VJI95"/>
    <mergeCell ref="VJJ95:VJT95"/>
    <mergeCell ref="VJU95:VKE95"/>
    <mergeCell ref="VKF95:VKP95"/>
    <mergeCell ref="VKQ95:VLA95"/>
    <mergeCell ref="VLB95:VLL95"/>
    <mergeCell ref="VLM95:VLW95"/>
    <mergeCell ref="VLX95:VMH95"/>
    <mergeCell ref="VMI95:VMS95"/>
    <mergeCell ref="VMT95:VND95"/>
    <mergeCell ref="VNE95:VNO95"/>
    <mergeCell ref="VNP95:VNZ95"/>
    <mergeCell ref="VOA95:VOK95"/>
    <mergeCell ref="VOL95:VOV95"/>
    <mergeCell ref="VOW95:VPG95"/>
    <mergeCell ref="VPH95:VPR95"/>
    <mergeCell ref="VPS95:VQC95"/>
    <mergeCell ref="VQD95:VQN95"/>
    <mergeCell ref="VQO95:VQY95"/>
    <mergeCell ref="VQZ95:VRJ95"/>
    <mergeCell ref="VRK95:VRU95"/>
    <mergeCell ref="VRV95:VSF95"/>
    <mergeCell ref="VSG95:VSQ95"/>
    <mergeCell ref="VSR95:VTB95"/>
    <mergeCell ref="VTC95:VTM95"/>
    <mergeCell ref="VTN95:VTX95"/>
    <mergeCell ref="VTY95:VUI95"/>
    <mergeCell ref="VUJ95:VUT95"/>
    <mergeCell ref="VUU95:VVE95"/>
    <mergeCell ref="VVF95:VVP95"/>
    <mergeCell ref="VVQ95:VWA95"/>
    <mergeCell ref="VWB95:VWL95"/>
    <mergeCell ref="VWM95:VWW95"/>
    <mergeCell ref="VWX95:VXH95"/>
    <mergeCell ref="VXI95:VXS95"/>
    <mergeCell ref="VXT95:VYD95"/>
    <mergeCell ref="VYE95:VYO95"/>
    <mergeCell ref="VYP95:VYZ95"/>
    <mergeCell ref="VZA95:VZK95"/>
    <mergeCell ref="VZL95:VZV95"/>
    <mergeCell ref="VZW95:WAG95"/>
    <mergeCell ref="WAH95:WAR95"/>
    <mergeCell ref="WAS95:WBC95"/>
    <mergeCell ref="WBD95:WBN95"/>
    <mergeCell ref="WBO95:WBY95"/>
    <mergeCell ref="WBZ95:WCJ95"/>
    <mergeCell ref="WCK95:WCU95"/>
    <mergeCell ref="WCV95:WDF95"/>
    <mergeCell ref="WDG95:WDQ95"/>
    <mergeCell ref="WDR95:WEB95"/>
    <mergeCell ref="WEC95:WEM95"/>
    <mergeCell ref="WEN95:WEX95"/>
    <mergeCell ref="WEY95:WFI95"/>
    <mergeCell ref="WFJ95:WFT95"/>
    <mergeCell ref="WFU95:WGE95"/>
    <mergeCell ref="WGF95:WGP95"/>
    <mergeCell ref="WGQ95:WHA95"/>
    <mergeCell ref="WHB95:WHL95"/>
    <mergeCell ref="WHM95:WHW95"/>
    <mergeCell ref="WHX95:WIH95"/>
    <mergeCell ref="WII95:WIS95"/>
    <mergeCell ref="WIT95:WJD95"/>
    <mergeCell ref="WJE95:WJO95"/>
    <mergeCell ref="WJP95:WJZ95"/>
    <mergeCell ref="WKA95:WKK95"/>
    <mergeCell ref="WKL95:WKV95"/>
    <mergeCell ref="WKW95:WLG95"/>
    <mergeCell ref="WLH95:WLR95"/>
    <mergeCell ref="WLS95:WMC95"/>
    <mergeCell ref="WMD95:WMN95"/>
    <mergeCell ref="WMO95:WMY95"/>
    <mergeCell ref="WMZ95:WNJ95"/>
    <mergeCell ref="WNK95:WNU95"/>
    <mergeCell ref="WNV95:WOF95"/>
    <mergeCell ref="WOG95:WOQ95"/>
    <mergeCell ref="WOR95:WPB95"/>
    <mergeCell ref="WPC95:WPM95"/>
    <mergeCell ref="WPN95:WPX95"/>
    <mergeCell ref="WPY95:WQI95"/>
    <mergeCell ref="WQJ95:WQT95"/>
    <mergeCell ref="WQU95:WRE95"/>
    <mergeCell ref="WRF95:WRP95"/>
    <mergeCell ref="WRQ95:WSA95"/>
    <mergeCell ref="WSB95:WSL95"/>
    <mergeCell ref="WSM95:WSW95"/>
    <mergeCell ref="WSX95:WTH95"/>
    <mergeCell ref="WTI95:WTS95"/>
    <mergeCell ref="WTT95:WUD95"/>
    <mergeCell ref="WUE95:WUO95"/>
    <mergeCell ref="WUP95:WUZ95"/>
    <mergeCell ref="WVA95:WVK95"/>
    <mergeCell ref="WVL95:WVV95"/>
    <mergeCell ref="WVW95:WWG95"/>
    <mergeCell ref="WWH95:WWR95"/>
    <mergeCell ref="WWS95:WXC95"/>
    <mergeCell ref="WXD95:WXN95"/>
    <mergeCell ref="WXO95:WXY95"/>
    <mergeCell ref="WXZ95:WYJ95"/>
    <mergeCell ref="WYK95:WYU95"/>
    <mergeCell ref="WYV95:WZF95"/>
    <mergeCell ref="WZG95:WZQ95"/>
    <mergeCell ref="WZR95:XAB95"/>
    <mergeCell ref="XAC95:XAM95"/>
    <mergeCell ref="XAN95:XAX95"/>
    <mergeCell ref="XAY95:XBI95"/>
    <mergeCell ref="XBJ95:XBT95"/>
    <mergeCell ref="XBU95:XCE95"/>
    <mergeCell ref="XCF95:XCP95"/>
    <mergeCell ref="XCQ95:XDA95"/>
    <mergeCell ref="XDB95:XDL95"/>
    <mergeCell ref="XDM95:XDW95"/>
    <mergeCell ref="XDX95:XEH95"/>
    <mergeCell ref="XEI95:XEM95"/>
    <mergeCell ref="A3:A7"/>
    <mergeCell ref="A9:A10"/>
    <mergeCell ref="B3:B7"/>
    <mergeCell ref="B9:B10"/>
    <mergeCell ref="K9:K10"/>
  </mergeCells>
  <printOptions horizontalCentered="1"/>
  <pageMargins left="0.196527777777778" right="0.196527777777778" top="1" bottom="1" header="0.5" footer="0.5"/>
  <pageSetup paperSize="9" fitToHeight="0"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view="pageBreakPreview" zoomScale="70" zoomScaleNormal="100" workbookViewId="0">
      <selection activeCell="C4" sqref="C4"/>
    </sheetView>
  </sheetViews>
  <sheetFormatPr defaultColWidth="10" defaultRowHeight="19.95" customHeight="1" outlineLevelRow="5" outlineLevelCol="7"/>
  <cols>
    <col min="1" max="1" width="5.71666666666667" style="107" customWidth="1"/>
    <col min="2" max="2" width="38.5583333333333" style="108" customWidth="1"/>
    <col min="3" max="3" width="47.1416666666667" style="108" customWidth="1"/>
    <col min="4" max="4" width="39.1916666666667" style="108" customWidth="1"/>
    <col min="5" max="6" width="14.275" style="108" customWidth="1"/>
    <col min="7" max="7" width="17.4666666666667" style="107" customWidth="1"/>
    <col min="8" max="8" width="9.775" style="109"/>
    <col min="9" max="16380" width="9.775" style="108"/>
    <col min="16381" max="16383" width="10" style="108"/>
  </cols>
  <sheetData>
    <row r="1" ht="43" customHeight="1" spans="1:8">
      <c r="A1" s="110" t="s">
        <v>141</v>
      </c>
      <c r="B1" s="110"/>
      <c r="C1" s="110"/>
      <c r="D1" s="110"/>
      <c r="E1" s="110"/>
      <c r="F1" s="110"/>
      <c r="G1" s="110"/>
      <c r="H1" s="111"/>
    </row>
    <row r="2" ht="36" customHeight="1" spans="1:8">
      <c r="A2" s="112"/>
      <c r="B2" s="113" t="s">
        <v>142</v>
      </c>
      <c r="C2" s="113" t="s">
        <v>143</v>
      </c>
      <c r="D2" s="113" t="s">
        <v>144</v>
      </c>
      <c r="E2" s="114" t="s">
        <v>145</v>
      </c>
      <c r="F2" s="113" t="s">
        <v>146</v>
      </c>
      <c r="G2" s="114" t="s">
        <v>147</v>
      </c>
      <c r="H2" s="115"/>
    </row>
    <row r="3" ht="36" customHeight="1" spans="1:8">
      <c r="A3" s="162">
        <v>1</v>
      </c>
      <c r="B3" s="112" t="s">
        <v>84</v>
      </c>
      <c r="C3" s="145" t="s">
        <v>148</v>
      </c>
      <c r="D3" s="145" t="s">
        <v>149</v>
      </c>
      <c r="E3" s="163">
        <f>北站西路道路明细!D3</f>
        <v>7625</v>
      </c>
      <c r="F3" s="163">
        <v>31</v>
      </c>
      <c r="G3" s="163">
        <f>E3*F3</f>
        <v>236375</v>
      </c>
      <c r="H3" s="115"/>
    </row>
    <row r="4" ht="36" customHeight="1" spans="1:8">
      <c r="A4" s="164"/>
      <c r="B4" s="112"/>
      <c r="C4" s="145" t="s">
        <v>150</v>
      </c>
      <c r="D4" s="145" t="s">
        <v>151</v>
      </c>
      <c r="E4" s="165"/>
      <c r="F4" s="165"/>
      <c r="G4" s="165"/>
      <c r="H4" s="115"/>
    </row>
    <row r="5" ht="36" customHeight="1" spans="1:8">
      <c r="A5" s="117" t="s">
        <v>152</v>
      </c>
      <c r="B5" s="118"/>
      <c r="C5" s="118"/>
      <c r="D5" s="119"/>
      <c r="E5" s="112">
        <f>SUM(E3:E3)</f>
        <v>7625</v>
      </c>
      <c r="F5" s="112"/>
      <c r="G5" s="120">
        <f>G3</f>
        <v>236375</v>
      </c>
      <c r="H5" s="115"/>
    </row>
    <row r="6" ht="36" customHeight="1"/>
  </sheetData>
  <mergeCells count="7">
    <mergeCell ref="A1:G1"/>
    <mergeCell ref="A5:D5"/>
    <mergeCell ref="A3:A4"/>
    <mergeCell ref="B3:B4"/>
    <mergeCell ref="E3:E4"/>
    <mergeCell ref="F3:F4"/>
    <mergeCell ref="G3:G4"/>
  </mergeCells>
  <pageMargins left="0.7" right="0.7" top="0.75" bottom="0.75" header="0.3" footer="0.3"/>
  <pageSetup paperSize="9" scale="75"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8"/>
  <dimension ref="A1:G10"/>
  <sheetViews>
    <sheetView zoomScale="80" zoomScaleNormal="80" workbookViewId="0">
      <selection activeCell="B9" sqref="B9"/>
    </sheetView>
  </sheetViews>
  <sheetFormatPr defaultColWidth="8.75" defaultRowHeight="33" customHeight="1" outlineLevelCol="6"/>
  <cols>
    <col min="1" max="1" width="13.3333333333333" style="65" customWidth="1"/>
    <col min="2" max="2" width="34.3333333333333" style="25" customWidth="1"/>
    <col min="3" max="3" width="25.5" style="66" customWidth="1"/>
    <col min="4" max="4" width="13" style="63" customWidth="1"/>
    <col min="5" max="5" width="14" style="25"/>
    <col min="6" max="6" width="14" style="67"/>
    <col min="7" max="7" width="13.7" style="67" customWidth="1"/>
    <col min="8" max="16384" width="8.75" style="25"/>
  </cols>
  <sheetData>
    <row r="1" customHeight="1" spans="1:4">
      <c r="A1" s="68" t="s">
        <v>25</v>
      </c>
      <c r="B1" s="68"/>
      <c r="C1" s="68"/>
      <c r="D1" s="68"/>
    </row>
    <row r="2" s="63" customFormat="1" customHeight="1" spans="1:7">
      <c r="A2" s="69" t="s">
        <v>20</v>
      </c>
      <c r="B2" s="70" t="s">
        <v>21</v>
      </c>
      <c r="C2" s="71" t="s">
        <v>22</v>
      </c>
      <c r="D2" s="70" t="s">
        <v>23</v>
      </c>
      <c r="F2" s="72"/>
      <c r="G2" s="72"/>
    </row>
    <row r="3" s="63" customFormat="1" customHeight="1" spans="1:7">
      <c r="A3" s="73" t="s">
        <v>153</v>
      </c>
      <c r="B3" s="74"/>
      <c r="C3" s="75"/>
      <c r="D3" s="70"/>
      <c r="F3" s="72"/>
      <c r="G3" s="72"/>
    </row>
    <row r="4" s="64" customFormat="1" customHeight="1" spans="1:7">
      <c r="A4" s="76">
        <v>1</v>
      </c>
      <c r="B4" s="77" t="s">
        <v>154</v>
      </c>
      <c r="C4" s="75"/>
      <c r="D4" s="77"/>
      <c r="F4" s="78"/>
      <c r="G4" s="78"/>
    </row>
    <row r="5" customHeight="1" spans="1:4">
      <c r="A5" s="69">
        <v>1.1</v>
      </c>
      <c r="B5" s="79" t="str">
        <f>火车西站清单明细!A4</f>
        <v>一、道路清扫保洁</v>
      </c>
      <c r="C5" s="80"/>
      <c r="D5" s="70"/>
    </row>
    <row r="6" customHeight="1" spans="1:4">
      <c r="A6" s="81">
        <v>1.2</v>
      </c>
      <c r="B6" s="79" t="str">
        <f>火车西站清单明细!A8</f>
        <v>二、人行道清扫保洁</v>
      </c>
      <c r="C6" s="80"/>
      <c r="D6" s="70"/>
    </row>
    <row r="7" customHeight="1" spans="1:4">
      <c r="A7" s="81">
        <v>1.3</v>
      </c>
      <c r="B7" s="79" t="str">
        <f>火车西站清单明细!A12</f>
        <v>三、道路冰雪清除清运</v>
      </c>
      <c r="C7" s="80"/>
      <c r="D7" s="70"/>
    </row>
    <row r="8" customHeight="1" spans="1:4">
      <c r="A8" s="81">
        <v>1.4</v>
      </c>
      <c r="B8" s="79" t="str">
        <f>火车西站清单明细!A18</f>
        <v>四、人行道清除冰雪</v>
      </c>
      <c r="C8" s="80"/>
      <c r="D8" s="70"/>
    </row>
    <row r="9" customHeight="1" spans="1:4">
      <c r="A9" s="81">
        <v>1.5</v>
      </c>
      <c r="B9" s="79" t="str">
        <f>火车西站清单明细!A22</f>
        <v>五、垃圾清运</v>
      </c>
      <c r="C9" s="80"/>
      <c r="D9" s="70"/>
    </row>
    <row r="10" customHeight="1" spans="1:4">
      <c r="A10" s="81">
        <v>1.6</v>
      </c>
      <c r="B10" s="79" t="str">
        <f>火车西站清单明细!A29</f>
        <v>六、道路洒水降尘</v>
      </c>
      <c r="C10" s="80"/>
      <c r="D10" s="70"/>
    </row>
  </sheetData>
  <mergeCells count="2">
    <mergeCell ref="A1:D1"/>
    <mergeCell ref="A3:B3"/>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XFD35"/>
  <sheetViews>
    <sheetView view="pageBreakPreview" zoomScaleNormal="80" topLeftCell="A26" workbookViewId="0">
      <selection activeCell="D30" sqref="D30"/>
    </sheetView>
  </sheetViews>
  <sheetFormatPr defaultColWidth="9" defaultRowHeight="14.25"/>
  <cols>
    <col min="1" max="1" width="4.5" style="27" customWidth="1"/>
    <col min="2" max="2" width="8.175" style="28" customWidth="1"/>
    <col min="3" max="3" width="5.33333333333333" style="28" customWidth="1"/>
    <col min="4" max="4" width="18.1333333333333" style="28" customWidth="1"/>
    <col min="5" max="5" width="7.13333333333333" style="29" customWidth="1"/>
    <col min="6" max="6" width="11.8916666666667" style="28" customWidth="1"/>
    <col min="7" max="7" width="11.0916666666667" style="28" customWidth="1"/>
    <col min="8" max="8" width="13.3833333333333" style="30" customWidth="1"/>
    <col min="9" max="9" width="51.4" style="30" customWidth="1"/>
    <col min="10" max="10" width="10.25" style="30" customWidth="1"/>
    <col min="11" max="11" width="11.775" style="21"/>
    <col min="12" max="12" width="9.63333333333333" style="21"/>
    <col min="13" max="13" width="12.6333333333333" style="21"/>
    <col min="14" max="16381" width="9" style="21"/>
    <col min="16382" max="16384" width="9" style="25"/>
  </cols>
  <sheetData>
    <row r="1" s="21" customFormat="1" ht="10.5" spans="1:10">
      <c r="A1" s="31" t="s">
        <v>155</v>
      </c>
      <c r="B1" s="31"/>
      <c r="C1" s="31"/>
      <c r="D1" s="31"/>
      <c r="E1" s="31"/>
      <c r="F1" s="31"/>
      <c r="G1" s="31"/>
      <c r="H1" s="31"/>
      <c r="I1" s="31"/>
      <c r="J1" s="31"/>
    </row>
    <row r="2" s="21" customFormat="1" ht="30" customHeight="1" spans="1:10">
      <c r="A2" s="31"/>
      <c r="B2" s="31"/>
      <c r="C2" s="31"/>
      <c r="D2" s="31"/>
      <c r="E2" s="31"/>
      <c r="F2" s="31"/>
      <c r="G2" s="31"/>
      <c r="H2" s="31"/>
      <c r="I2" s="31"/>
      <c r="J2" s="31"/>
    </row>
    <row r="3" s="22" customFormat="1" ht="41" customHeight="1" spans="1:10">
      <c r="A3" s="32" t="s">
        <v>20</v>
      </c>
      <c r="B3" s="32" t="s">
        <v>29</v>
      </c>
      <c r="C3" s="32" t="s">
        <v>20</v>
      </c>
      <c r="D3" s="32" t="s">
        <v>30</v>
      </c>
      <c r="E3" s="32" t="s">
        <v>31</v>
      </c>
      <c r="F3" s="32" t="s">
        <v>32</v>
      </c>
      <c r="G3" s="32" t="s">
        <v>33</v>
      </c>
      <c r="H3" s="33" t="s">
        <v>34</v>
      </c>
      <c r="I3" s="32" t="s">
        <v>35</v>
      </c>
      <c r="J3" s="33" t="s">
        <v>23</v>
      </c>
    </row>
    <row r="4" s="23" customFormat="1" ht="24.95" customHeight="1" spans="1:10">
      <c r="A4" s="34" t="s">
        <v>36</v>
      </c>
      <c r="B4" s="34"/>
      <c r="C4" s="34"/>
      <c r="D4" s="34"/>
      <c r="E4" s="35"/>
      <c r="F4" s="34"/>
      <c r="G4" s="34"/>
      <c r="H4" s="36"/>
      <c r="I4" s="36"/>
      <c r="J4" s="36"/>
    </row>
    <row r="5" s="21" customFormat="1" ht="210" outlineLevel="1" spans="1:16384">
      <c r="A5" s="37">
        <v>1</v>
      </c>
      <c r="B5" s="38" t="s">
        <v>156</v>
      </c>
      <c r="C5" s="39">
        <v>1</v>
      </c>
      <c r="D5" s="40" t="s">
        <v>157</v>
      </c>
      <c r="E5" s="41" t="s">
        <v>39</v>
      </c>
      <c r="F5" s="42">
        <v>172368</v>
      </c>
      <c r="G5" s="160"/>
      <c r="H5" s="42"/>
      <c r="I5" s="105" t="str">
        <f>北站西路清单明细!I5</f>
        <v>1、道路清扫、保洁工作要求：道路机械化清扫，日最低气温在 5℃以上带水作业，全天一扫全保，早扫于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5" s="58"/>
      <c r="XEW5" s="25"/>
      <c r="XEX5" s="25"/>
      <c r="XEY5" s="25"/>
      <c r="XEZ5" s="25"/>
      <c r="XFA5" s="25"/>
      <c r="XFB5" s="25"/>
      <c r="XFC5" s="25"/>
      <c r="XFD5" s="25"/>
    </row>
    <row r="6" s="21" customFormat="1" ht="210" outlineLevel="1" spans="1:16384">
      <c r="A6" s="37">
        <v>2</v>
      </c>
      <c r="B6" s="38" t="s">
        <v>156</v>
      </c>
      <c r="C6" s="39">
        <v>2</v>
      </c>
      <c r="D6" s="40" t="s">
        <v>158</v>
      </c>
      <c r="E6" s="41" t="s">
        <v>39</v>
      </c>
      <c r="F6" s="42">
        <v>78916</v>
      </c>
      <c r="G6" s="160"/>
      <c r="H6" s="42"/>
      <c r="I6" s="57" t="str">
        <f>北站西路清单明细!I7</f>
        <v>1、道路清扫、保洁工作要求：道路机械化清扫，日最低气温在 5℃以上带水作业，三天一扫每天保洁，早扫于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6" s="58"/>
      <c r="XEW6" s="25"/>
      <c r="XEX6" s="25"/>
      <c r="XEY6" s="25"/>
      <c r="XEZ6" s="25"/>
      <c r="XFA6" s="25"/>
      <c r="XFB6" s="25"/>
      <c r="XFC6" s="25"/>
      <c r="XFD6" s="25"/>
    </row>
    <row r="7" s="24" customFormat="1" ht="24.95" customHeight="1" spans="1:10">
      <c r="A7" s="43"/>
      <c r="B7" s="44" t="s">
        <v>45</v>
      </c>
      <c r="C7" s="45"/>
      <c r="D7" s="45"/>
      <c r="E7" s="46"/>
      <c r="F7" s="45"/>
      <c r="G7" s="45"/>
      <c r="H7" s="47"/>
      <c r="I7" s="59"/>
      <c r="J7" s="42"/>
    </row>
    <row r="8" s="25" customFormat="1" ht="25" customHeight="1" spans="1:10">
      <c r="A8" s="48" t="s">
        <v>46</v>
      </c>
      <c r="B8" s="49"/>
      <c r="C8" s="49"/>
      <c r="D8" s="49"/>
      <c r="E8" s="50"/>
      <c r="F8" s="49"/>
      <c r="G8" s="49"/>
      <c r="H8" s="49"/>
      <c r="I8" s="49"/>
      <c r="J8" s="34"/>
    </row>
    <row r="9" s="25" customFormat="1" ht="115.5" spans="1:10">
      <c r="A9" s="39">
        <v>1</v>
      </c>
      <c r="B9" s="39" t="s">
        <v>156</v>
      </c>
      <c r="C9" s="39">
        <v>1</v>
      </c>
      <c r="D9" s="40" t="s">
        <v>47</v>
      </c>
      <c r="E9" s="41" t="s">
        <v>39</v>
      </c>
      <c r="F9" s="51">
        <v>101857</v>
      </c>
      <c r="G9" s="42"/>
      <c r="H9" s="42"/>
      <c r="I9" s="60" t="str">
        <f>北站西路清单明细!I10</f>
        <v>二、三级人行道清扫保洁要求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9" s="42"/>
    </row>
    <row r="10" s="25" customFormat="1" ht="115.5" spans="1:10">
      <c r="A10" s="39">
        <v>2</v>
      </c>
      <c r="B10" s="39" t="s">
        <v>156</v>
      </c>
      <c r="C10" s="39">
        <v>2</v>
      </c>
      <c r="D10" s="40" t="s">
        <v>49</v>
      </c>
      <c r="E10" s="41" t="s">
        <v>39</v>
      </c>
      <c r="F10" s="51">
        <v>4832</v>
      </c>
      <c r="G10" s="42"/>
      <c r="H10" s="42"/>
      <c r="I10" s="60" t="str">
        <f>北站西路清单明细!I11</f>
        <v>四级人行道清扫保洁要求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10" s="42"/>
    </row>
    <row r="11" s="24" customFormat="1" ht="24.95" customHeight="1" spans="1:10">
      <c r="A11" s="32" t="s">
        <v>51</v>
      </c>
      <c r="B11" s="32"/>
      <c r="C11" s="32"/>
      <c r="D11" s="32"/>
      <c r="E11" s="52"/>
      <c r="F11" s="32"/>
      <c r="G11" s="32"/>
      <c r="H11" s="47"/>
      <c r="I11" s="47"/>
      <c r="J11" s="42"/>
    </row>
    <row r="12" s="23" customFormat="1" ht="24.95" customHeight="1" spans="1:10">
      <c r="A12" s="34" t="s">
        <v>52</v>
      </c>
      <c r="B12" s="34"/>
      <c r="C12" s="34"/>
      <c r="D12" s="34"/>
      <c r="E12" s="35"/>
      <c r="F12" s="34"/>
      <c r="G12" s="34"/>
      <c r="H12" s="36"/>
      <c r="I12" s="36"/>
      <c r="J12" s="36"/>
    </row>
    <row r="13" s="23" customFormat="1" ht="68" customHeight="1" spans="1:10">
      <c r="A13" s="39">
        <v>1</v>
      </c>
      <c r="B13" s="39" t="s">
        <v>156</v>
      </c>
      <c r="C13" s="39">
        <v>1</v>
      </c>
      <c r="D13" s="39" t="s">
        <v>159</v>
      </c>
      <c r="E13" s="39" t="s">
        <v>39</v>
      </c>
      <c r="F13" s="53">
        <v>54660</v>
      </c>
      <c r="G13" s="54"/>
      <c r="H13" s="42"/>
      <c r="I13" s="60" t="s">
        <v>160</v>
      </c>
      <c r="J13" s="36"/>
    </row>
    <row r="14" s="23" customFormat="1" ht="168" spans="1:10">
      <c r="A14" s="39">
        <v>2</v>
      </c>
      <c r="B14" s="39" t="s">
        <v>156</v>
      </c>
      <c r="C14" s="39">
        <v>2</v>
      </c>
      <c r="D14" s="39" t="s">
        <v>161</v>
      </c>
      <c r="E14" s="39" t="s">
        <v>39</v>
      </c>
      <c r="F14" s="53">
        <v>162088</v>
      </c>
      <c r="G14" s="54"/>
      <c r="H14" s="42"/>
      <c r="I14" s="60" t="s">
        <v>162</v>
      </c>
      <c r="J14" s="42"/>
    </row>
    <row r="15" s="21" customFormat="1" ht="175" customHeight="1" spans="1:10">
      <c r="A15" s="39">
        <v>3</v>
      </c>
      <c r="B15" s="39" t="s">
        <v>156</v>
      </c>
      <c r="C15" s="39">
        <v>3</v>
      </c>
      <c r="D15" s="39" t="s">
        <v>163</v>
      </c>
      <c r="E15" s="39" t="s">
        <v>39</v>
      </c>
      <c r="F15" s="53">
        <v>10880</v>
      </c>
      <c r="G15" s="54"/>
      <c r="H15" s="42"/>
      <c r="I15" s="60" t="s">
        <v>164</v>
      </c>
      <c r="J15" s="42"/>
    </row>
    <row r="16" s="21" customFormat="1" ht="175" customHeight="1" spans="1:10">
      <c r="A16" s="39">
        <v>4</v>
      </c>
      <c r="B16" s="39" t="s">
        <v>156</v>
      </c>
      <c r="C16" s="39">
        <v>4</v>
      </c>
      <c r="D16" s="39" t="s">
        <v>165</v>
      </c>
      <c r="E16" s="39" t="s">
        <v>39</v>
      </c>
      <c r="F16" s="53">
        <v>23656</v>
      </c>
      <c r="G16" s="54"/>
      <c r="H16" s="42"/>
      <c r="I16" s="60" t="str">
        <f>北站西路清单明细!I16</f>
        <v>巷道区域清除冰雪-清雪不清运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v>
      </c>
      <c r="J16" s="42"/>
    </row>
    <row r="17" s="24" customFormat="1" ht="27" customHeight="1" spans="1:10">
      <c r="A17" s="43"/>
      <c r="B17" s="44" t="s">
        <v>59</v>
      </c>
      <c r="C17" s="45"/>
      <c r="D17" s="45"/>
      <c r="E17" s="46"/>
      <c r="F17" s="45"/>
      <c r="G17" s="45"/>
      <c r="H17" s="47"/>
      <c r="I17" s="61"/>
      <c r="J17" s="62"/>
    </row>
    <row r="18" s="25" customFormat="1" ht="22" customHeight="1" spans="1:10">
      <c r="A18" s="48" t="s">
        <v>60</v>
      </c>
      <c r="B18" s="49"/>
      <c r="C18" s="49"/>
      <c r="D18" s="49"/>
      <c r="E18" s="50"/>
      <c r="F18" s="49"/>
      <c r="G18" s="49"/>
      <c r="H18" s="49"/>
      <c r="I18" s="34"/>
      <c r="J18" s="34"/>
    </row>
    <row r="19" s="25" customFormat="1" ht="180" customHeight="1" spans="1:10">
      <c r="A19" s="39">
        <v>1</v>
      </c>
      <c r="B19" s="40" t="s">
        <v>156</v>
      </c>
      <c r="C19" s="39">
        <v>1</v>
      </c>
      <c r="D19" s="40" t="s">
        <v>61</v>
      </c>
      <c r="E19" s="41" t="s">
        <v>39</v>
      </c>
      <c r="F19" s="51">
        <f>F9</f>
        <v>101857</v>
      </c>
      <c r="G19" s="42"/>
      <c r="H19" s="55"/>
      <c r="I19" s="60" t="str">
        <f>北站西路清单明细!I19</f>
        <v>人行道（商业街、商业网点较少）清除冰雪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v>
      </c>
      <c r="J19" s="42"/>
    </row>
    <row r="20" s="25" customFormat="1" ht="180" customHeight="1" spans="1:10">
      <c r="A20" s="39">
        <v>2</v>
      </c>
      <c r="B20" s="40" t="s">
        <v>156</v>
      </c>
      <c r="C20" s="39">
        <v>2</v>
      </c>
      <c r="D20" s="40" t="s">
        <v>63</v>
      </c>
      <c r="E20" s="41" t="s">
        <v>39</v>
      </c>
      <c r="F20" s="51">
        <f>F10</f>
        <v>4832</v>
      </c>
      <c r="G20" s="42"/>
      <c r="H20" s="55"/>
      <c r="I20" s="60" t="str">
        <f>北站西路清单明细!I20</f>
        <v>人行道（巷道）清除冰雪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v>
      </c>
      <c r="J20" s="42"/>
    </row>
    <row r="21" s="24" customFormat="1" ht="24.95" customHeight="1" spans="1:10">
      <c r="A21" s="32" t="s">
        <v>65</v>
      </c>
      <c r="B21" s="32"/>
      <c r="C21" s="32"/>
      <c r="D21" s="32"/>
      <c r="E21" s="52"/>
      <c r="F21" s="32"/>
      <c r="G21" s="32"/>
      <c r="H21" s="47"/>
      <c r="I21" s="47"/>
      <c r="J21" s="47"/>
    </row>
    <row r="22" s="23" customFormat="1" ht="24.95" customHeight="1" spans="1:10">
      <c r="A22" s="34" t="s">
        <v>166</v>
      </c>
      <c r="B22" s="34"/>
      <c r="C22" s="34"/>
      <c r="D22" s="34"/>
      <c r="E22" s="35"/>
      <c r="F22" s="34"/>
      <c r="G22" s="34"/>
      <c r="H22" s="36"/>
      <c r="I22" s="36"/>
      <c r="J22" s="36"/>
    </row>
    <row r="23" s="21" customFormat="1" ht="36" spans="1:10">
      <c r="A23" s="38">
        <v>1</v>
      </c>
      <c r="B23" s="38" t="s">
        <v>156</v>
      </c>
      <c r="C23" s="39">
        <v>1</v>
      </c>
      <c r="D23" s="40" t="s">
        <v>167</v>
      </c>
      <c r="E23" s="41" t="s">
        <v>168</v>
      </c>
      <c r="F23" s="51">
        <v>1</v>
      </c>
      <c r="G23" s="51"/>
      <c r="H23" s="42"/>
      <c r="I23" s="41" t="s">
        <v>169</v>
      </c>
      <c r="J23" s="58"/>
    </row>
    <row r="24" s="21" customFormat="1" ht="36" spans="1:10">
      <c r="A24" s="161"/>
      <c r="B24" s="161"/>
      <c r="C24" s="39">
        <v>2</v>
      </c>
      <c r="D24" s="40" t="s">
        <v>170</v>
      </c>
      <c r="E24" s="41" t="s">
        <v>168</v>
      </c>
      <c r="F24" s="51">
        <v>1</v>
      </c>
      <c r="G24" s="51"/>
      <c r="H24" s="42"/>
      <c r="I24" s="41"/>
      <c r="J24" s="58"/>
    </row>
    <row r="25" s="21" customFormat="1" ht="36" spans="1:10">
      <c r="A25" s="161"/>
      <c r="B25" s="161"/>
      <c r="C25" s="39">
        <v>3</v>
      </c>
      <c r="D25" s="40" t="s">
        <v>171</v>
      </c>
      <c r="E25" s="41" t="s">
        <v>168</v>
      </c>
      <c r="F25" s="51">
        <v>1</v>
      </c>
      <c r="G25" s="51"/>
      <c r="H25" s="42"/>
      <c r="I25" s="41"/>
      <c r="J25" s="58"/>
    </row>
    <row r="26" s="144" customFormat="1" ht="48" spans="1:10">
      <c r="A26" s="161"/>
      <c r="B26" s="161"/>
      <c r="C26" s="39">
        <v>4</v>
      </c>
      <c r="D26" s="40" t="s">
        <v>172</v>
      </c>
      <c r="E26" s="41" t="s">
        <v>168</v>
      </c>
      <c r="F26" s="51">
        <v>1</v>
      </c>
      <c r="G26" s="51"/>
      <c r="H26" s="42"/>
      <c r="I26" s="41"/>
      <c r="J26" s="58"/>
    </row>
    <row r="27" s="25" customFormat="1" ht="48" spans="1:10">
      <c r="A27" s="37"/>
      <c r="B27" s="37"/>
      <c r="C27" s="39">
        <v>5</v>
      </c>
      <c r="D27" s="40" t="s">
        <v>173</v>
      </c>
      <c r="E27" s="41" t="s">
        <v>168</v>
      </c>
      <c r="F27" s="51">
        <v>1</v>
      </c>
      <c r="G27" s="51"/>
      <c r="H27" s="42"/>
      <c r="I27" s="41"/>
      <c r="J27" s="58"/>
    </row>
    <row r="28" s="26" customFormat="1" ht="40" customHeight="1" spans="1:10">
      <c r="A28" s="32" t="s">
        <v>174</v>
      </c>
      <c r="B28" s="32"/>
      <c r="C28" s="32"/>
      <c r="D28" s="32"/>
      <c r="E28" s="52"/>
      <c r="F28" s="32"/>
      <c r="G28" s="32"/>
      <c r="H28" s="47"/>
      <c r="I28" s="104"/>
      <c r="J28" s="62"/>
    </row>
    <row r="29" s="106" customFormat="1" ht="24.95" customHeight="1" spans="1:10">
      <c r="A29" s="34" t="s">
        <v>175</v>
      </c>
      <c r="B29" s="34"/>
      <c r="C29" s="34"/>
      <c r="D29" s="34"/>
      <c r="E29" s="35"/>
      <c r="F29" s="34"/>
      <c r="G29" s="34"/>
      <c r="H29" s="36"/>
      <c r="I29" s="36"/>
      <c r="J29" s="36"/>
    </row>
    <row r="30" s="144" customFormat="1" ht="136" customHeight="1" spans="1:10">
      <c r="A30" s="39">
        <v>1</v>
      </c>
      <c r="B30" s="37" t="s">
        <v>156</v>
      </c>
      <c r="C30" s="39">
        <v>1</v>
      </c>
      <c r="D30" s="40" t="s">
        <v>67</v>
      </c>
      <c r="E30" s="41" t="s">
        <v>68</v>
      </c>
      <c r="F30" s="40">
        <f>火车西站道路洒水明细!E3</f>
        <v>710</v>
      </c>
      <c r="G30" s="42"/>
      <c r="H30" s="42"/>
      <c r="I30" s="60" t="str">
        <f>北站西路清单明细!I23</f>
        <v>机动车道路洒水
1、道路洒水降尘工作应保证晴天时辖区主要道路每天洒水,洒水车洒水降尘作业时必须具备GPRS行车记录仪,降雨时立即停止洒水降尘作业,待雨停后继续开展洒水作业(当日最低气温低于5℃时,停止夜间洒水)，洒水次数按业主及相关管理办法执行。
2、负责服务期内人员、车辆安全事故、交通违法行为的处理和善后工作
3、在服务期内严格遵守特种车辆管理的有关规定，对机械设备按照《城市快速路车辆检查保养制度（试行）》进行维护保养、维修、配件更换及车辆年检等工作
4、必须满足《区城市管理局市容环境卫生检查管理办法》的考核要求；
5、区委、管委会(区政府)安排的其他临吋性道路洒水等工作
6、其他未尽事宜详见编制说明中环卫服务保洁要求</v>
      </c>
      <c r="J30" s="42"/>
    </row>
    <row r="31" s="25" customFormat="1" ht="27" customHeight="1" spans="1:10">
      <c r="A31" s="32" t="s">
        <v>70</v>
      </c>
      <c r="B31" s="32"/>
      <c r="C31" s="32"/>
      <c r="D31" s="32"/>
      <c r="E31" s="52"/>
      <c r="F31" s="32"/>
      <c r="G31" s="32"/>
      <c r="H31" s="47"/>
      <c r="I31" s="47"/>
      <c r="J31" s="42"/>
    </row>
    <row r="32" s="26" customFormat="1" ht="20.1" customHeight="1" spans="1:10">
      <c r="A32" s="32" t="s">
        <v>71</v>
      </c>
      <c r="B32" s="32"/>
      <c r="C32" s="32"/>
      <c r="D32" s="32"/>
      <c r="E32" s="52"/>
      <c r="F32" s="32"/>
      <c r="G32" s="32"/>
      <c r="H32" s="47"/>
      <c r="I32" s="47"/>
      <c r="J32" s="47"/>
    </row>
    <row r="33" s="21" customFormat="1" ht="17" customHeight="1" spans="1:10">
      <c r="A33" s="27"/>
      <c r="B33" s="28"/>
      <c r="C33" s="28"/>
      <c r="D33" s="28"/>
      <c r="E33" s="29"/>
      <c r="F33" s="28"/>
      <c r="G33" s="28"/>
      <c r="H33" s="30"/>
      <c r="I33" s="30"/>
      <c r="J33" s="30"/>
    </row>
    <row r="35" spans="8:9">
      <c r="H35" s="56"/>
      <c r="I35" s="56"/>
    </row>
  </sheetData>
  <mergeCells count="18">
    <mergeCell ref="A4:H4"/>
    <mergeCell ref="B7:G7"/>
    <mergeCell ref="A8:H8"/>
    <mergeCell ref="A11:G11"/>
    <mergeCell ref="A12:H12"/>
    <mergeCell ref="B17:G17"/>
    <mergeCell ref="A18:H18"/>
    <mergeCell ref="A21:G21"/>
    <mergeCell ref="A22:H22"/>
    <mergeCell ref="A28:G28"/>
    <mergeCell ref="A29:H29"/>
    <mergeCell ref="A31:G31"/>
    <mergeCell ref="A32:G32"/>
    <mergeCell ref="A23:A27"/>
    <mergeCell ref="B23:B27"/>
    <mergeCell ref="I23:I27"/>
    <mergeCell ref="J23:J27"/>
    <mergeCell ref="A1:J2"/>
  </mergeCells>
  <pageMargins left="0.751388888888889" right="0.629861111111111" top="0.432638888888889" bottom="0.550694444444444" header="0.354166666666667" footer="0.5"/>
  <pageSetup paperSize="9" scale="95" orientation="landscape" horizontalDpi="600"/>
  <headerFooter/>
  <rowBreaks count="1" manualBreakCount="1">
    <brk id="32"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M48"/>
  <sheetViews>
    <sheetView workbookViewId="0">
      <selection activeCell="I4" sqref="I4"/>
    </sheetView>
  </sheetViews>
  <sheetFormatPr defaultColWidth="9" defaultRowHeight="13.5"/>
  <cols>
    <col min="1" max="1" width="4.63333333333333" style="84" customWidth="1"/>
    <col min="2" max="2" width="11" style="84" customWidth="1"/>
    <col min="3" max="3" width="18.25" style="84" customWidth="1"/>
    <col min="4" max="4" width="7.13333333333333" style="84" customWidth="1"/>
    <col min="5" max="5" width="7.50833333333333" style="84" customWidth="1"/>
    <col min="6" max="6" width="7.25" style="84" customWidth="1"/>
    <col min="7" max="7" width="6.75" style="84" customWidth="1"/>
    <col min="8" max="8" width="8" style="84" customWidth="1"/>
    <col min="9" max="9" width="7.63333333333333" style="84" customWidth="1"/>
    <col min="10" max="10" width="11.775" style="148" customWidth="1"/>
    <col min="11" max="11" width="7" style="148" customWidth="1"/>
    <col min="12" max="12" width="9.10833333333333" style="84" customWidth="1"/>
    <col min="13" max="13" width="8.66666666666667" style="84" customWidth="1"/>
    <col min="14" max="16384" width="9" style="84"/>
  </cols>
  <sheetData>
    <row r="1" ht="41" customHeight="1" spans="1:13">
      <c r="A1" s="149" t="s">
        <v>176</v>
      </c>
      <c r="B1" s="149"/>
      <c r="C1" s="149"/>
      <c r="D1" s="149"/>
      <c r="E1" s="149"/>
      <c r="F1" s="149"/>
      <c r="G1" s="149"/>
      <c r="H1" s="149"/>
      <c r="I1" s="149"/>
      <c r="J1" s="149"/>
      <c r="K1" s="149"/>
      <c r="L1" s="149"/>
      <c r="M1" s="149"/>
    </row>
    <row r="2" ht="48" customHeight="1" spans="1:13">
      <c r="A2" s="122" t="s">
        <v>20</v>
      </c>
      <c r="B2" s="122" t="s">
        <v>73</v>
      </c>
      <c r="C2" s="122" t="s">
        <v>74</v>
      </c>
      <c r="D2" s="122" t="s">
        <v>75</v>
      </c>
      <c r="E2" s="122" t="s">
        <v>76</v>
      </c>
      <c r="F2" s="122" t="s">
        <v>77</v>
      </c>
      <c r="G2" s="122" t="s">
        <v>78</v>
      </c>
      <c r="H2" s="122" t="s">
        <v>79</v>
      </c>
      <c r="I2" s="122" t="s">
        <v>80</v>
      </c>
      <c r="J2" s="122" t="s">
        <v>81</v>
      </c>
      <c r="K2" s="122" t="s">
        <v>82</v>
      </c>
      <c r="L2" s="139" t="s">
        <v>83</v>
      </c>
      <c r="M2" s="139" t="s">
        <v>23</v>
      </c>
    </row>
    <row r="3" s="84" customFormat="1" ht="37" customHeight="1" spans="1:13">
      <c r="A3" s="123">
        <v>1</v>
      </c>
      <c r="B3" s="123" t="s">
        <v>177</v>
      </c>
      <c r="C3" s="123" t="s">
        <v>178</v>
      </c>
      <c r="D3" s="123">
        <v>710</v>
      </c>
      <c r="E3" s="123">
        <v>659</v>
      </c>
      <c r="F3" s="123">
        <v>20</v>
      </c>
      <c r="G3" s="123">
        <v>12</v>
      </c>
      <c r="H3" s="150">
        <v>14200</v>
      </c>
      <c r="I3" s="123">
        <v>7908</v>
      </c>
      <c r="J3" s="123" t="s">
        <v>86</v>
      </c>
      <c r="K3" s="123" t="s">
        <v>87</v>
      </c>
      <c r="L3" s="155" t="s">
        <v>88</v>
      </c>
      <c r="M3" s="156"/>
    </row>
    <row r="4" ht="37" customHeight="1" spans="1:13">
      <c r="A4" s="123"/>
      <c r="B4" s="123"/>
      <c r="C4" s="123" t="s">
        <v>179</v>
      </c>
      <c r="D4" s="151">
        <v>2989</v>
      </c>
      <c r="E4" s="151">
        <v>2989</v>
      </c>
      <c r="F4" s="151">
        <v>16</v>
      </c>
      <c r="G4" s="151">
        <v>9</v>
      </c>
      <c r="H4" s="151">
        <v>47824</v>
      </c>
      <c r="I4" s="151">
        <v>26901</v>
      </c>
      <c r="J4" s="123" t="s">
        <v>86</v>
      </c>
      <c r="K4" s="151" t="s">
        <v>105</v>
      </c>
      <c r="L4" s="155" t="s">
        <v>88</v>
      </c>
      <c r="M4" s="156"/>
    </row>
    <row r="5" ht="37" customHeight="1" spans="1:13">
      <c r="A5" s="123"/>
      <c r="B5" s="123"/>
      <c r="C5" s="123" t="s">
        <v>180</v>
      </c>
      <c r="D5" s="123">
        <v>1360</v>
      </c>
      <c r="E5" s="123">
        <v>0</v>
      </c>
      <c r="F5" s="123">
        <v>8</v>
      </c>
      <c r="G5" s="123">
        <v>0</v>
      </c>
      <c r="H5" s="123">
        <v>10880</v>
      </c>
      <c r="I5" s="123">
        <v>0</v>
      </c>
      <c r="J5" s="123" t="s">
        <v>115</v>
      </c>
      <c r="K5" s="123" t="s">
        <v>116</v>
      </c>
      <c r="L5" s="155" t="s">
        <v>88</v>
      </c>
      <c r="M5" s="156"/>
    </row>
    <row r="6" ht="37" customHeight="1" spans="1:13">
      <c r="A6" s="123"/>
      <c r="B6" s="123"/>
      <c r="C6" s="123" t="s">
        <v>181</v>
      </c>
      <c r="D6" s="123">
        <v>0</v>
      </c>
      <c r="E6" s="123">
        <v>0</v>
      </c>
      <c r="F6" s="123">
        <v>0</v>
      </c>
      <c r="G6" s="123">
        <v>0</v>
      </c>
      <c r="H6" s="123">
        <v>0</v>
      </c>
      <c r="I6" s="123">
        <v>6000</v>
      </c>
      <c r="J6" s="123"/>
      <c r="K6" s="123" t="s">
        <v>105</v>
      </c>
      <c r="L6" s="155" t="s">
        <v>88</v>
      </c>
      <c r="M6" s="156"/>
    </row>
    <row r="7" ht="37" customHeight="1" spans="1:13">
      <c r="A7" s="123">
        <v>2</v>
      </c>
      <c r="B7" s="123" t="s">
        <v>182</v>
      </c>
      <c r="C7" s="123" t="s">
        <v>183</v>
      </c>
      <c r="D7" s="123">
        <v>1210</v>
      </c>
      <c r="E7" s="123">
        <v>1210</v>
      </c>
      <c r="F7" s="123">
        <v>12</v>
      </c>
      <c r="G7" s="123">
        <v>8</v>
      </c>
      <c r="H7" s="123">
        <v>14520</v>
      </c>
      <c r="I7" s="123">
        <v>9680</v>
      </c>
      <c r="J7" s="130" t="s">
        <v>86</v>
      </c>
      <c r="K7" s="123" t="s">
        <v>87</v>
      </c>
      <c r="L7" s="155" t="s">
        <v>88</v>
      </c>
      <c r="M7" s="156"/>
    </row>
    <row r="8" ht="37" customHeight="1" spans="1:13">
      <c r="A8" s="123">
        <v>3</v>
      </c>
      <c r="B8" s="123" t="s">
        <v>184</v>
      </c>
      <c r="C8" s="123" t="s">
        <v>185</v>
      </c>
      <c r="D8" s="123">
        <v>410</v>
      </c>
      <c r="E8" s="123">
        <v>410</v>
      </c>
      <c r="F8" s="123">
        <v>14</v>
      </c>
      <c r="G8" s="123">
        <v>8</v>
      </c>
      <c r="H8" s="123">
        <v>5740</v>
      </c>
      <c r="I8" s="123">
        <v>3280</v>
      </c>
      <c r="J8" s="130" t="s">
        <v>86</v>
      </c>
      <c r="K8" s="123" t="s">
        <v>87</v>
      </c>
      <c r="L8" s="155" t="s">
        <v>88</v>
      </c>
      <c r="M8" s="156"/>
    </row>
    <row r="9" ht="37" customHeight="1" spans="1:13">
      <c r="A9" s="123">
        <v>4</v>
      </c>
      <c r="B9" s="123" t="s">
        <v>186</v>
      </c>
      <c r="C9" s="123" t="s">
        <v>187</v>
      </c>
      <c r="D9" s="123">
        <v>840</v>
      </c>
      <c r="E9" s="123">
        <v>840</v>
      </c>
      <c r="F9" s="123">
        <v>10</v>
      </c>
      <c r="G9" s="123">
        <v>5</v>
      </c>
      <c r="H9" s="123">
        <v>8400</v>
      </c>
      <c r="I9" s="123">
        <v>4200</v>
      </c>
      <c r="J9" s="130" t="s">
        <v>86</v>
      </c>
      <c r="K9" s="123" t="s">
        <v>87</v>
      </c>
      <c r="L9" s="155" t="s">
        <v>88</v>
      </c>
      <c r="M9" s="157"/>
    </row>
    <row r="10" ht="37" customHeight="1" spans="1:13">
      <c r="A10" s="123"/>
      <c r="B10" s="123"/>
      <c r="C10" s="123"/>
      <c r="D10" s="123">
        <v>360</v>
      </c>
      <c r="E10" s="123">
        <v>360</v>
      </c>
      <c r="F10" s="123">
        <v>10</v>
      </c>
      <c r="G10" s="123">
        <v>0</v>
      </c>
      <c r="H10" s="123">
        <v>3600</v>
      </c>
      <c r="I10" s="123">
        <v>0</v>
      </c>
      <c r="J10" s="130" t="s">
        <v>86</v>
      </c>
      <c r="K10" s="123" t="s">
        <v>87</v>
      </c>
      <c r="L10" s="155" t="s">
        <v>88</v>
      </c>
      <c r="M10" s="157"/>
    </row>
    <row r="11" ht="37" customHeight="1" spans="1:13">
      <c r="A11" s="123">
        <v>5</v>
      </c>
      <c r="B11" s="123" t="s">
        <v>188</v>
      </c>
      <c r="C11" s="123" t="s">
        <v>189</v>
      </c>
      <c r="D11" s="123">
        <v>820</v>
      </c>
      <c r="E11" s="123">
        <v>820</v>
      </c>
      <c r="F11" s="123">
        <v>10</v>
      </c>
      <c r="G11" s="123">
        <v>4</v>
      </c>
      <c r="H11" s="123">
        <v>8200</v>
      </c>
      <c r="I11" s="123">
        <v>3280</v>
      </c>
      <c r="J11" s="130" t="s">
        <v>86</v>
      </c>
      <c r="K11" s="123" t="s">
        <v>87</v>
      </c>
      <c r="L11" s="155" t="s">
        <v>88</v>
      </c>
      <c r="M11" s="156"/>
    </row>
    <row r="12" ht="37" customHeight="1" spans="1:13">
      <c r="A12" s="123">
        <v>6</v>
      </c>
      <c r="B12" s="123" t="s">
        <v>190</v>
      </c>
      <c r="C12" s="123" t="s">
        <v>191</v>
      </c>
      <c r="D12" s="123">
        <v>808</v>
      </c>
      <c r="E12" s="123">
        <v>808</v>
      </c>
      <c r="F12" s="123">
        <v>8</v>
      </c>
      <c r="G12" s="123">
        <v>3</v>
      </c>
      <c r="H12" s="123">
        <v>6264</v>
      </c>
      <c r="I12" s="123">
        <v>2424</v>
      </c>
      <c r="J12" s="130" t="s">
        <v>86</v>
      </c>
      <c r="K12" s="123" t="s">
        <v>105</v>
      </c>
      <c r="L12" s="155" t="s">
        <v>88</v>
      </c>
      <c r="M12" s="156"/>
    </row>
    <row r="13" ht="37" customHeight="1" spans="1:13">
      <c r="A13" s="123"/>
      <c r="B13" s="123"/>
      <c r="C13" s="123"/>
      <c r="D13" s="123">
        <v>632</v>
      </c>
      <c r="E13" s="123">
        <v>632</v>
      </c>
      <c r="F13" s="123">
        <v>10</v>
      </c>
      <c r="G13" s="123">
        <v>3</v>
      </c>
      <c r="H13" s="123">
        <v>6320</v>
      </c>
      <c r="I13" s="123">
        <v>1896</v>
      </c>
      <c r="J13" s="130" t="s">
        <v>86</v>
      </c>
      <c r="K13" s="123" t="s">
        <v>105</v>
      </c>
      <c r="L13" s="155" t="s">
        <v>88</v>
      </c>
      <c r="M13" s="156"/>
    </row>
    <row r="14" ht="37" customHeight="1" spans="1:13">
      <c r="A14" s="123">
        <v>7</v>
      </c>
      <c r="B14" s="123" t="s">
        <v>192</v>
      </c>
      <c r="C14" s="123" t="s">
        <v>189</v>
      </c>
      <c r="D14" s="123">
        <v>880</v>
      </c>
      <c r="E14" s="123">
        <v>880</v>
      </c>
      <c r="F14" s="123">
        <v>14</v>
      </c>
      <c r="G14" s="123">
        <v>6</v>
      </c>
      <c r="H14" s="123">
        <v>12320</v>
      </c>
      <c r="I14" s="123">
        <v>5280</v>
      </c>
      <c r="J14" s="130" t="s">
        <v>86</v>
      </c>
      <c r="K14" s="123" t="s">
        <v>105</v>
      </c>
      <c r="L14" s="155" t="s">
        <v>88</v>
      </c>
      <c r="M14" s="156"/>
    </row>
    <row r="15" ht="37" customHeight="1" spans="1:13">
      <c r="A15" s="123">
        <v>8</v>
      </c>
      <c r="B15" s="123" t="s">
        <v>193</v>
      </c>
      <c r="C15" s="123" t="s">
        <v>194</v>
      </c>
      <c r="D15" s="123">
        <v>2175</v>
      </c>
      <c r="E15" s="123">
        <v>1840</v>
      </c>
      <c r="F15" s="123">
        <v>12</v>
      </c>
      <c r="G15" s="123">
        <v>5</v>
      </c>
      <c r="H15" s="123">
        <v>26100</v>
      </c>
      <c r="I15" s="123">
        <v>9200</v>
      </c>
      <c r="J15" s="130" t="s">
        <v>86</v>
      </c>
      <c r="K15" s="123" t="s">
        <v>105</v>
      </c>
      <c r="L15" s="155" t="s">
        <v>88</v>
      </c>
      <c r="M15" s="157"/>
    </row>
    <row r="16" ht="37" customHeight="1" spans="1:13">
      <c r="A16" s="123"/>
      <c r="B16" s="123"/>
      <c r="C16" s="123"/>
      <c r="D16" s="123">
        <v>83</v>
      </c>
      <c r="E16" s="123">
        <v>83</v>
      </c>
      <c r="F16" s="123">
        <v>12</v>
      </c>
      <c r="G16" s="123">
        <v>2</v>
      </c>
      <c r="H16" s="123">
        <v>996</v>
      </c>
      <c r="I16" s="123">
        <v>166</v>
      </c>
      <c r="J16" s="130" t="s">
        <v>86</v>
      </c>
      <c r="K16" s="123" t="s">
        <v>105</v>
      </c>
      <c r="L16" s="155" t="s">
        <v>88</v>
      </c>
      <c r="M16" s="157"/>
    </row>
    <row r="17" ht="37" customHeight="1" spans="1:13">
      <c r="A17" s="123"/>
      <c r="B17" s="123"/>
      <c r="C17" s="123"/>
      <c r="D17" s="123">
        <v>82</v>
      </c>
      <c r="E17" s="123">
        <v>82</v>
      </c>
      <c r="F17" s="123">
        <v>12</v>
      </c>
      <c r="G17" s="123">
        <v>1</v>
      </c>
      <c r="H17" s="123">
        <v>984</v>
      </c>
      <c r="I17" s="123">
        <v>82</v>
      </c>
      <c r="J17" s="130" t="s">
        <v>86</v>
      </c>
      <c r="K17" s="123" t="s">
        <v>105</v>
      </c>
      <c r="L17" s="155" t="s">
        <v>88</v>
      </c>
      <c r="M17" s="157"/>
    </row>
    <row r="18" ht="37" customHeight="1" spans="1:13">
      <c r="A18" s="123"/>
      <c r="B18" s="123"/>
      <c r="C18" s="123" t="s">
        <v>195</v>
      </c>
      <c r="D18" s="123">
        <v>100</v>
      </c>
      <c r="E18" s="123">
        <v>100</v>
      </c>
      <c r="F18" s="123">
        <v>7</v>
      </c>
      <c r="G18" s="123">
        <v>2</v>
      </c>
      <c r="H18" s="123">
        <v>700</v>
      </c>
      <c r="I18" s="123">
        <v>200</v>
      </c>
      <c r="J18" s="130" t="s">
        <v>86</v>
      </c>
      <c r="K18" s="123" t="s">
        <v>105</v>
      </c>
      <c r="L18" s="155" t="s">
        <v>88</v>
      </c>
      <c r="M18" s="157"/>
    </row>
    <row r="19" ht="37" customHeight="1" spans="1:13">
      <c r="A19" s="123">
        <v>9</v>
      </c>
      <c r="B19" s="123" t="s">
        <v>196</v>
      </c>
      <c r="C19" s="123" t="s">
        <v>189</v>
      </c>
      <c r="D19" s="123">
        <v>810</v>
      </c>
      <c r="E19" s="123">
        <v>810</v>
      </c>
      <c r="F19" s="123">
        <v>20</v>
      </c>
      <c r="G19" s="123">
        <v>10</v>
      </c>
      <c r="H19" s="123">
        <v>16200</v>
      </c>
      <c r="I19" s="123">
        <v>8100</v>
      </c>
      <c r="J19" s="130" t="s">
        <v>86</v>
      </c>
      <c r="K19" s="123" t="s">
        <v>105</v>
      </c>
      <c r="L19" s="155" t="s">
        <v>88</v>
      </c>
      <c r="M19" s="156"/>
    </row>
    <row r="20" ht="37" customHeight="1" spans="1:13">
      <c r="A20" s="123">
        <v>10</v>
      </c>
      <c r="B20" s="123" t="s">
        <v>197</v>
      </c>
      <c r="C20" s="123" t="s">
        <v>198</v>
      </c>
      <c r="D20" s="123">
        <v>620</v>
      </c>
      <c r="E20" s="123">
        <v>0</v>
      </c>
      <c r="F20" s="123">
        <v>10</v>
      </c>
      <c r="G20" s="123">
        <v>0</v>
      </c>
      <c r="H20" s="123">
        <v>6200</v>
      </c>
      <c r="I20" s="123">
        <v>0</v>
      </c>
      <c r="J20" s="130" t="s">
        <v>115</v>
      </c>
      <c r="K20" s="123" t="s">
        <v>105</v>
      </c>
      <c r="L20" s="155" t="s">
        <v>88</v>
      </c>
      <c r="M20" s="156"/>
    </row>
    <row r="21" ht="37" customHeight="1" spans="1:13">
      <c r="A21" s="123">
        <v>11</v>
      </c>
      <c r="B21" s="123" t="s">
        <v>150</v>
      </c>
      <c r="C21" s="123" t="s">
        <v>199</v>
      </c>
      <c r="D21" s="123">
        <v>540</v>
      </c>
      <c r="E21" s="123">
        <v>0</v>
      </c>
      <c r="F21" s="123">
        <v>8</v>
      </c>
      <c r="G21" s="123">
        <v>0</v>
      </c>
      <c r="H21" s="123">
        <v>4320</v>
      </c>
      <c r="I21" s="123">
        <v>0</v>
      </c>
      <c r="J21" s="130" t="s">
        <v>115</v>
      </c>
      <c r="K21" s="123" t="s">
        <v>105</v>
      </c>
      <c r="L21" s="155" t="s">
        <v>88</v>
      </c>
      <c r="M21" s="156"/>
    </row>
    <row r="22" ht="37" customHeight="1" spans="1:13">
      <c r="A22" s="123">
        <v>12</v>
      </c>
      <c r="B22" s="123" t="s">
        <v>200</v>
      </c>
      <c r="C22" s="123" t="s">
        <v>201</v>
      </c>
      <c r="D22" s="123">
        <v>405</v>
      </c>
      <c r="E22" s="123">
        <v>405</v>
      </c>
      <c r="F22" s="123">
        <v>7</v>
      </c>
      <c r="G22" s="123">
        <v>3</v>
      </c>
      <c r="H22" s="123">
        <v>2835</v>
      </c>
      <c r="I22" s="123">
        <v>1215</v>
      </c>
      <c r="J22" s="130" t="s">
        <v>115</v>
      </c>
      <c r="K22" s="123" t="s">
        <v>105</v>
      </c>
      <c r="L22" s="155" t="s">
        <v>88</v>
      </c>
      <c r="M22" s="156"/>
    </row>
    <row r="23" ht="37" customHeight="1" spans="1:13">
      <c r="A23" s="123">
        <v>13</v>
      </c>
      <c r="B23" s="123" t="s">
        <v>202</v>
      </c>
      <c r="C23" s="123" t="s">
        <v>201</v>
      </c>
      <c r="D23" s="123">
        <v>405</v>
      </c>
      <c r="E23" s="123">
        <v>405</v>
      </c>
      <c r="F23" s="123">
        <v>7</v>
      </c>
      <c r="G23" s="123">
        <v>5</v>
      </c>
      <c r="H23" s="123">
        <v>2835</v>
      </c>
      <c r="I23" s="123">
        <v>2025</v>
      </c>
      <c r="J23" s="130" t="s">
        <v>115</v>
      </c>
      <c r="K23" s="123" t="s">
        <v>105</v>
      </c>
      <c r="L23" s="155" t="s">
        <v>88</v>
      </c>
      <c r="M23" s="156"/>
    </row>
    <row r="24" ht="37" customHeight="1" spans="1:13">
      <c r="A24" s="123">
        <v>14</v>
      </c>
      <c r="B24" s="123" t="s">
        <v>203</v>
      </c>
      <c r="C24" s="123" t="s">
        <v>189</v>
      </c>
      <c r="D24" s="123">
        <v>800</v>
      </c>
      <c r="E24" s="123">
        <v>800</v>
      </c>
      <c r="F24" s="123">
        <v>6</v>
      </c>
      <c r="G24" s="123">
        <v>3</v>
      </c>
      <c r="H24" s="123">
        <v>4800</v>
      </c>
      <c r="I24" s="123">
        <v>2400</v>
      </c>
      <c r="J24" s="130" t="s">
        <v>115</v>
      </c>
      <c r="K24" s="123" t="s">
        <v>105</v>
      </c>
      <c r="L24" s="155" t="s">
        <v>88</v>
      </c>
      <c r="M24" s="156"/>
    </row>
    <row r="25" ht="37" customHeight="1" spans="1:13">
      <c r="A25" s="123">
        <v>15</v>
      </c>
      <c r="B25" s="123" t="s">
        <v>204</v>
      </c>
      <c r="C25" s="123" t="s">
        <v>189</v>
      </c>
      <c r="D25" s="123">
        <v>800</v>
      </c>
      <c r="E25" s="123">
        <v>800</v>
      </c>
      <c r="F25" s="123">
        <v>6.5</v>
      </c>
      <c r="G25" s="123">
        <v>2.5</v>
      </c>
      <c r="H25" s="123">
        <v>5200</v>
      </c>
      <c r="I25" s="123">
        <v>2000</v>
      </c>
      <c r="J25" s="130" t="s">
        <v>115</v>
      </c>
      <c r="K25" s="123" t="s">
        <v>105</v>
      </c>
      <c r="L25" s="155" t="s">
        <v>88</v>
      </c>
      <c r="M25" s="156"/>
    </row>
    <row r="26" ht="37" customHeight="1" spans="1:13">
      <c r="A26" s="123">
        <v>16</v>
      </c>
      <c r="B26" s="123" t="s">
        <v>205</v>
      </c>
      <c r="C26" s="123" t="s">
        <v>206</v>
      </c>
      <c r="D26" s="123">
        <v>160</v>
      </c>
      <c r="E26" s="123">
        <v>160</v>
      </c>
      <c r="F26" s="123">
        <v>8</v>
      </c>
      <c r="G26" s="123">
        <v>3</v>
      </c>
      <c r="H26" s="123">
        <v>1280</v>
      </c>
      <c r="I26" s="123">
        <v>480</v>
      </c>
      <c r="J26" s="130" t="s">
        <v>115</v>
      </c>
      <c r="K26" s="123" t="s">
        <v>105</v>
      </c>
      <c r="L26" s="155" t="s">
        <v>88</v>
      </c>
      <c r="M26" s="157"/>
    </row>
    <row r="27" ht="37" customHeight="1" spans="1:13">
      <c r="A27" s="123"/>
      <c r="B27" s="123"/>
      <c r="C27" s="123" t="s">
        <v>207</v>
      </c>
      <c r="D27" s="123">
        <v>160</v>
      </c>
      <c r="E27" s="123">
        <v>160</v>
      </c>
      <c r="F27" s="123">
        <v>8</v>
      </c>
      <c r="G27" s="123">
        <v>0</v>
      </c>
      <c r="H27" s="123">
        <v>1280</v>
      </c>
      <c r="I27" s="123">
        <v>0</v>
      </c>
      <c r="J27" s="130" t="s">
        <v>115</v>
      </c>
      <c r="K27" s="123" t="s">
        <v>105</v>
      </c>
      <c r="L27" s="155" t="s">
        <v>88</v>
      </c>
      <c r="M27" s="157"/>
    </row>
    <row r="28" ht="37" customHeight="1" spans="1:13">
      <c r="A28" s="123"/>
      <c r="B28" s="123"/>
      <c r="C28" s="123" t="s">
        <v>208</v>
      </c>
      <c r="D28" s="123">
        <v>160</v>
      </c>
      <c r="E28" s="123">
        <v>160</v>
      </c>
      <c r="F28" s="123">
        <v>8</v>
      </c>
      <c r="G28" s="123">
        <v>4</v>
      </c>
      <c r="H28" s="123">
        <v>1280</v>
      </c>
      <c r="I28" s="123">
        <v>640</v>
      </c>
      <c r="J28" s="130" t="s">
        <v>115</v>
      </c>
      <c r="K28" s="123" t="s">
        <v>105</v>
      </c>
      <c r="L28" s="155" t="s">
        <v>88</v>
      </c>
      <c r="M28" s="157"/>
    </row>
    <row r="29" ht="37" customHeight="1" spans="1:13">
      <c r="A29" s="123">
        <v>17</v>
      </c>
      <c r="B29" s="123" t="s">
        <v>209</v>
      </c>
      <c r="C29" s="123" t="s">
        <v>201</v>
      </c>
      <c r="D29" s="123">
        <v>410</v>
      </c>
      <c r="E29" s="123">
        <v>410</v>
      </c>
      <c r="F29" s="123">
        <v>8</v>
      </c>
      <c r="G29" s="123">
        <v>2</v>
      </c>
      <c r="H29" s="123">
        <v>3280</v>
      </c>
      <c r="I29" s="150">
        <v>820</v>
      </c>
      <c r="J29" s="130" t="s">
        <v>115</v>
      </c>
      <c r="K29" s="150" t="s">
        <v>105</v>
      </c>
      <c r="L29" s="155" t="s">
        <v>88</v>
      </c>
      <c r="M29" s="156"/>
    </row>
    <row r="30" ht="37" customHeight="1" spans="1:13">
      <c r="A30" s="123">
        <v>18</v>
      </c>
      <c r="B30" s="123" t="s">
        <v>210</v>
      </c>
      <c r="C30" s="123" t="s">
        <v>211</v>
      </c>
      <c r="D30" s="123">
        <v>380</v>
      </c>
      <c r="E30" s="123">
        <v>380</v>
      </c>
      <c r="F30" s="123">
        <v>8</v>
      </c>
      <c r="G30" s="123">
        <v>4</v>
      </c>
      <c r="H30" s="123">
        <v>3040</v>
      </c>
      <c r="I30" s="123">
        <v>1520</v>
      </c>
      <c r="J30" s="130" t="s">
        <v>115</v>
      </c>
      <c r="K30" s="123" t="s">
        <v>105</v>
      </c>
      <c r="L30" s="155" t="s">
        <v>88</v>
      </c>
      <c r="M30" s="156"/>
    </row>
    <row r="31" ht="37" customHeight="1" spans="1:13">
      <c r="A31" s="123">
        <v>19</v>
      </c>
      <c r="B31" s="123" t="s">
        <v>212</v>
      </c>
      <c r="C31" s="123" t="s">
        <v>213</v>
      </c>
      <c r="D31" s="123">
        <v>540</v>
      </c>
      <c r="E31" s="123">
        <v>540</v>
      </c>
      <c r="F31" s="123">
        <v>8</v>
      </c>
      <c r="G31" s="123">
        <v>4</v>
      </c>
      <c r="H31" s="123">
        <v>4320</v>
      </c>
      <c r="I31" s="123">
        <v>2160</v>
      </c>
      <c r="J31" s="130" t="s">
        <v>115</v>
      </c>
      <c r="K31" s="123" t="s">
        <v>105</v>
      </c>
      <c r="L31" s="155" t="s">
        <v>88</v>
      </c>
      <c r="M31" s="156"/>
    </row>
    <row r="32" ht="37" customHeight="1" spans="1:13">
      <c r="A32" s="123">
        <v>20</v>
      </c>
      <c r="B32" s="123" t="s">
        <v>214</v>
      </c>
      <c r="C32" s="123" t="s">
        <v>215</v>
      </c>
      <c r="D32" s="123"/>
      <c r="E32" s="123"/>
      <c r="F32" s="123"/>
      <c r="G32" s="123"/>
      <c r="H32" s="123"/>
      <c r="I32" s="123"/>
      <c r="J32" s="130" t="s">
        <v>115</v>
      </c>
      <c r="K32" s="123" t="s">
        <v>105</v>
      </c>
      <c r="L32" s="155" t="s">
        <v>88</v>
      </c>
      <c r="M32" s="157"/>
    </row>
    <row r="33" ht="37" customHeight="1" spans="1:13">
      <c r="A33" s="123"/>
      <c r="B33" s="123"/>
      <c r="C33" s="123" t="s">
        <v>208</v>
      </c>
      <c r="D33" s="123" t="s">
        <v>216</v>
      </c>
      <c r="E33" s="123">
        <v>0</v>
      </c>
      <c r="F33" s="123">
        <v>7</v>
      </c>
      <c r="G33" s="123">
        <v>0</v>
      </c>
      <c r="H33" s="123">
        <v>1120</v>
      </c>
      <c r="I33" s="123">
        <v>0</v>
      </c>
      <c r="J33" s="130" t="s">
        <v>115</v>
      </c>
      <c r="K33" s="123" t="s">
        <v>105</v>
      </c>
      <c r="L33" s="155" t="s">
        <v>88</v>
      </c>
      <c r="M33" s="157"/>
    </row>
    <row r="34" ht="37" customHeight="1" spans="1:13">
      <c r="A34" s="123"/>
      <c r="B34" s="123"/>
      <c r="C34" s="123" t="s">
        <v>217</v>
      </c>
      <c r="D34" s="123">
        <v>370</v>
      </c>
      <c r="E34" s="123">
        <v>0</v>
      </c>
      <c r="F34" s="123">
        <v>7</v>
      </c>
      <c r="G34" s="123">
        <v>0</v>
      </c>
      <c r="H34" s="123">
        <v>2590</v>
      </c>
      <c r="I34" s="123">
        <v>0</v>
      </c>
      <c r="J34" s="130" t="s">
        <v>115</v>
      </c>
      <c r="K34" s="123" t="s">
        <v>105</v>
      </c>
      <c r="L34" s="155" t="s">
        <v>88</v>
      </c>
      <c r="M34" s="157"/>
    </row>
    <row r="35" ht="37" customHeight="1" spans="1:13">
      <c r="A35" s="123">
        <v>21</v>
      </c>
      <c r="B35" s="123" t="s">
        <v>218</v>
      </c>
      <c r="C35" s="123" t="s">
        <v>219</v>
      </c>
      <c r="D35" s="123">
        <v>220</v>
      </c>
      <c r="E35" s="123">
        <v>220</v>
      </c>
      <c r="F35" s="123">
        <v>8</v>
      </c>
      <c r="G35" s="123">
        <v>0.8</v>
      </c>
      <c r="H35" s="123">
        <v>1760</v>
      </c>
      <c r="I35" s="123">
        <v>176</v>
      </c>
      <c r="J35" s="130" t="s">
        <v>115</v>
      </c>
      <c r="K35" s="123" t="s">
        <v>116</v>
      </c>
      <c r="L35" s="123" t="s">
        <v>109</v>
      </c>
      <c r="M35" s="156"/>
    </row>
    <row r="36" ht="37" customHeight="1" spans="1:13">
      <c r="A36" s="123">
        <v>22</v>
      </c>
      <c r="B36" s="123" t="s">
        <v>220</v>
      </c>
      <c r="C36" s="123" t="s">
        <v>221</v>
      </c>
      <c r="D36" s="123">
        <v>477</v>
      </c>
      <c r="E36" s="123">
        <v>477</v>
      </c>
      <c r="F36" s="123">
        <v>8</v>
      </c>
      <c r="G36" s="123">
        <v>8</v>
      </c>
      <c r="H36" s="123">
        <v>3816</v>
      </c>
      <c r="I36" s="123">
        <v>3816</v>
      </c>
      <c r="J36" s="130" t="s">
        <v>115</v>
      </c>
      <c r="K36" s="123" t="s">
        <v>116</v>
      </c>
      <c r="L36" s="123" t="s">
        <v>109</v>
      </c>
      <c r="M36" s="157" t="s">
        <v>222</v>
      </c>
    </row>
    <row r="37" ht="37" customHeight="1" spans="1:13">
      <c r="A37" s="123">
        <v>23</v>
      </c>
      <c r="B37" s="123" t="s">
        <v>223</v>
      </c>
      <c r="C37" s="123" t="s">
        <v>224</v>
      </c>
      <c r="D37" s="123">
        <v>800</v>
      </c>
      <c r="E37" s="123">
        <v>280</v>
      </c>
      <c r="F37" s="123">
        <v>7</v>
      </c>
      <c r="G37" s="123">
        <v>3</v>
      </c>
      <c r="H37" s="123">
        <v>5600</v>
      </c>
      <c r="I37" s="123">
        <v>840</v>
      </c>
      <c r="J37" s="130" t="s">
        <v>115</v>
      </c>
      <c r="K37" s="123" t="s">
        <v>116</v>
      </c>
      <c r="L37" s="123" t="s">
        <v>109</v>
      </c>
      <c r="M37" s="157" t="s">
        <v>222</v>
      </c>
    </row>
    <row r="38" ht="37" customHeight="1" spans="1:13">
      <c r="A38" s="123">
        <v>24</v>
      </c>
      <c r="B38" s="123" t="s">
        <v>225</v>
      </c>
      <c r="C38" s="123" t="s">
        <v>226</v>
      </c>
      <c r="D38" s="123">
        <v>700</v>
      </c>
      <c r="E38" s="123">
        <v>0</v>
      </c>
      <c r="F38" s="123">
        <v>6</v>
      </c>
      <c r="G38" s="123">
        <v>0</v>
      </c>
      <c r="H38" s="123">
        <v>4200</v>
      </c>
      <c r="I38" s="123">
        <v>0</v>
      </c>
      <c r="J38" s="130" t="s">
        <v>115</v>
      </c>
      <c r="K38" s="123" t="s">
        <v>116</v>
      </c>
      <c r="L38" s="123" t="s">
        <v>109</v>
      </c>
      <c r="M38" s="157" t="s">
        <v>222</v>
      </c>
    </row>
    <row r="39" ht="37" customHeight="1" spans="1:13">
      <c r="A39" s="123">
        <v>25</v>
      </c>
      <c r="B39" s="123" t="s">
        <v>227</v>
      </c>
      <c r="C39" s="123" t="s">
        <v>226</v>
      </c>
      <c r="D39" s="123">
        <v>500</v>
      </c>
      <c r="E39" s="123">
        <v>0</v>
      </c>
      <c r="F39" s="123">
        <v>7</v>
      </c>
      <c r="G39" s="123">
        <v>0</v>
      </c>
      <c r="H39" s="123">
        <v>3500</v>
      </c>
      <c r="I39" s="123">
        <v>0</v>
      </c>
      <c r="J39" s="130" t="s">
        <v>115</v>
      </c>
      <c r="K39" s="123" t="s">
        <v>116</v>
      </c>
      <c r="L39" s="123" t="s">
        <v>109</v>
      </c>
      <c r="M39" s="157" t="s">
        <v>222</v>
      </c>
    </row>
    <row r="40" ht="37" customHeight="1" spans="1:13">
      <c r="A40" s="123">
        <v>26</v>
      </c>
      <c r="B40" s="123" t="s">
        <v>228</v>
      </c>
      <c r="C40" s="123" t="s">
        <v>229</v>
      </c>
      <c r="D40" s="123">
        <v>460</v>
      </c>
      <c r="E40" s="123">
        <v>0</v>
      </c>
      <c r="F40" s="123">
        <v>6</v>
      </c>
      <c r="G40" s="123">
        <v>0</v>
      </c>
      <c r="H40" s="123">
        <v>2760</v>
      </c>
      <c r="I40" s="123">
        <v>0</v>
      </c>
      <c r="J40" s="130" t="s">
        <v>115</v>
      </c>
      <c r="K40" s="123" t="s">
        <v>116</v>
      </c>
      <c r="L40" s="123" t="s">
        <v>109</v>
      </c>
      <c r="M40" s="157" t="s">
        <v>222</v>
      </c>
    </row>
    <row r="41" ht="37" customHeight="1" spans="1:13">
      <c r="A41" s="123">
        <v>27</v>
      </c>
      <c r="B41" s="123" t="s">
        <v>230</v>
      </c>
      <c r="C41" s="123" t="s">
        <v>231</v>
      </c>
      <c r="D41" s="123">
        <v>320</v>
      </c>
      <c r="E41" s="123">
        <v>320</v>
      </c>
      <c r="F41" s="123">
        <v>5</v>
      </c>
      <c r="G41" s="123">
        <v>0</v>
      </c>
      <c r="H41" s="123">
        <v>1600</v>
      </c>
      <c r="I41" s="123">
        <v>0</v>
      </c>
      <c r="J41" s="130" t="s">
        <v>115</v>
      </c>
      <c r="K41" s="123" t="s">
        <v>116</v>
      </c>
      <c r="L41" s="123" t="s">
        <v>109</v>
      </c>
      <c r="M41" s="157" t="s">
        <v>222</v>
      </c>
    </row>
    <row r="42" ht="37" customHeight="1" spans="1:13">
      <c r="A42" s="123">
        <v>28</v>
      </c>
      <c r="B42" s="123" t="s">
        <v>232</v>
      </c>
      <c r="C42" s="123" t="s">
        <v>233</v>
      </c>
      <c r="D42" s="123">
        <v>60</v>
      </c>
      <c r="E42" s="123">
        <v>0</v>
      </c>
      <c r="F42" s="123">
        <v>7</v>
      </c>
      <c r="G42" s="123">
        <v>0</v>
      </c>
      <c r="H42" s="123">
        <v>420</v>
      </c>
      <c r="I42" s="123">
        <v>0</v>
      </c>
      <c r="J42" s="130" t="s">
        <v>115</v>
      </c>
      <c r="K42" s="123" t="s">
        <v>116</v>
      </c>
      <c r="L42" s="123" t="s">
        <v>109</v>
      </c>
      <c r="M42" s="157" t="s">
        <v>222</v>
      </c>
    </row>
    <row r="43" ht="37" customHeight="1" spans="1:13">
      <c r="A43" s="124" t="s">
        <v>101</v>
      </c>
      <c r="B43" s="125"/>
      <c r="C43" s="125"/>
      <c r="D43" s="125"/>
      <c r="E43" s="125"/>
      <c r="F43" s="125"/>
      <c r="G43" s="126"/>
      <c r="H43" s="127">
        <f>H3+H4+H7+H8+H9+H10+H11+H12+H14+H13+H15+H16+H17+H18+H19</f>
        <v>172368</v>
      </c>
      <c r="I43" s="127"/>
      <c r="J43" s="158"/>
      <c r="K43" s="122"/>
      <c r="L43" s="159"/>
      <c r="M43" s="157"/>
    </row>
    <row r="44" ht="37" customHeight="1" spans="1:13">
      <c r="A44" s="124" t="s">
        <v>139</v>
      </c>
      <c r="B44" s="125"/>
      <c r="C44" s="125"/>
      <c r="D44" s="125"/>
      <c r="E44" s="125"/>
      <c r="F44" s="125"/>
      <c r="G44" s="126"/>
      <c r="H44" s="127">
        <f>H5+H6+H20+H21+H22+H23+H24+H25+H26+H27+H28+H29+H30+H31+H33+H34+H35+H36+H37+H38+H39+H40+H41+H42</f>
        <v>78916</v>
      </c>
      <c r="I44" s="127"/>
      <c r="J44" s="158"/>
      <c r="K44" s="122"/>
      <c r="L44" s="159"/>
      <c r="M44" s="157"/>
    </row>
    <row r="45" ht="37" customHeight="1" spans="1:13">
      <c r="A45" s="152"/>
      <c r="B45" s="153"/>
      <c r="C45" s="153"/>
      <c r="D45" s="153"/>
      <c r="E45" s="153"/>
      <c r="F45" s="153"/>
      <c r="G45" s="154"/>
      <c r="H45" s="122">
        <f>SUM(H3:H42)</f>
        <v>251284</v>
      </c>
      <c r="I45" s="122">
        <f>SUM(I3:I42)</f>
        <v>106689</v>
      </c>
      <c r="J45" s="122"/>
      <c r="K45" s="122"/>
      <c r="L45" s="122">
        <f>SUM(H45:I45)</f>
        <v>357973</v>
      </c>
      <c r="M45" s="122"/>
    </row>
    <row r="46" ht="37" customHeight="1"/>
    <row r="47" ht="37" customHeight="1"/>
    <row r="48" ht="37" customHeight="1"/>
  </sheetData>
  <autoFilter xmlns:etc="http://www.wps.cn/officeDocument/2017/etCustomData" ref="A2:M45" etc:filterBottomFollowUsedRange="0">
    <extLst/>
  </autoFilter>
  <mergeCells count="24">
    <mergeCell ref="A1:M1"/>
    <mergeCell ref="A43:G43"/>
    <mergeCell ref="A44:G44"/>
    <mergeCell ref="A45:G45"/>
    <mergeCell ref="L45:M45"/>
    <mergeCell ref="A3:A6"/>
    <mergeCell ref="A9:A10"/>
    <mergeCell ref="A12:A13"/>
    <mergeCell ref="A15:A18"/>
    <mergeCell ref="A26:A28"/>
    <mergeCell ref="A32:A34"/>
    <mergeCell ref="B3:B6"/>
    <mergeCell ref="B9:B10"/>
    <mergeCell ref="B12:B13"/>
    <mergeCell ref="B15:B18"/>
    <mergeCell ref="B26:B28"/>
    <mergeCell ref="B32:B34"/>
    <mergeCell ref="C9:C10"/>
    <mergeCell ref="C12:C13"/>
    <mergeCell ref="C15:C17"/>
    <mergeCell ref="M9:M10"/>
    <mergeCell ref="M15:M18"/>
    <mergeCell ref="M26:M28"/>
    <mergeCell ref="M32:M34"/>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
  <sheetViews>
    <sheetView view="pageBreakPreview" zoomScale="70" zoomScaleNormal="100" workbookViewId="0">
      <selection activeCell="C2" sqref="C2"/>
    </sheetView>
  </sheetViews>
  <sheetFormatPr defaultColWidth="10" defaultRowHeight="19.95" customHeight="1" outlineLevelRow="3" outlineLevelCol="7"/>
  <cols>
    <col min="1" max="1" width="5.71666666666667" style="107" customWidth="1"/>
    <col min="2" max="2" width="38.5583333333333" style="108" customWidth="1"/>
    <col min="3" max="3" width="47.1416666666667" style="108" customWidth="1"/>
    <col min="4" max="4" width="39.1916666666667" style="108" customWidth="1"/>
    <col min="5" max="6" width="14.275" style="108" customWidth="1"/>
    <col min="7" max="7" width="17.4666666666667" style="107" customWidth="1"/>
    <col min="8" max="8" width="9.775" style="109"/>
    <col min="9" max="16380" width="9.775" style="108"/>
    <col min="16381" max="16383" width="10" style="108"/>
  </cols>
  <sheetData>
    <row r="1" ht="52" customHeight="1" spans="1:8">
      <c r="A1" s="110" t="s">
        <v>234</v>
      </c>
      <c r="B1" s="110"/>
      <c r="C1" s="110"/>
      <c r="D1" s="110"/>
      <c r="E1" s="110"/>
      <c r="F1" s="110"/>
      <c r="G1" s="110"/>
      <c r="H1" s="111"/>
    </row>
    <row r="2" ht="40" customHeight="1" spans="1:8">
      <c r="A2" s="145" t="s">
        <v>20</v>
      </c>
      <c r="B2" s="114" t="s">
        <v>235</v>
      </c>
      <c r="C2" s="114" t="s">
        <v>236</v>
      </c>
      <c r="D2" s="114" t="s">
        <v>237</v>
      </c>
      <c r="E2" s="114" t="s">
        <v>238</v>
      </c>
      <c r="F2" s="114" t="s">
        <v>239</v>
      </c>
      <c r="G2" s="114" t="s">
        <v>147</v>
      </c>
      <c r="H2" s="115"/>
    </row>
    <row r="3" ht="40" customHeight="1" spans="1:8">
      <c r="A3" s="145">
        <v>1</v>
      </c>
      <c r="B3" s="145" t="s">
        <v>177</v>
      </c>
      <c r="C3" s="145" t="s">
        <v>193</v>
      </c>
      <c r="D3" s="145" t="s">
        <v>84</v>
      </c>
      <c r="E3" s="145">
        <v>710</v>
      </c>
      <c r="F3" s="145">
        <v>20</v>
      </c>
      <c r="G3" s="145">
        <f>E3*F3</f>
        <v>14200</v>
      </c>
      <c r="H3" s="115"/>
    </row>
    <row r="4" ht="40" customHeight="1" spans="1:8">
      <c r="A4" s="117" t="s">
        <v>152</v>
      </c>
      <c r="B4" s="146"/>
      <c r="C4" s="146"/>
      <c r="D4" s="147"/>
      <c r="E4" s="145">
        <f>SUM(E3:E3)</f>
        <v>710</v>
      </c>
      <c r="F4" s="145"/>
      <c r="G4" s="4">
        <f>G3</f>
        <v>14200</v>
      </c>
      <c r="H4" s="115"/>
    </row>
  </sheetData>
  <mergeCells count="2">
    <mergeCell ref="A1:G1"/>
    <mergeCell ref="A4:D4"/>
  </mergeCells>
  <pageMargins left="0.7" right="0.7" top="0.75" bottom="0.75" header="0.3" footer="0.3"/>
  <pageSetup paperSize="9" scale="75" orientation="landscape"/>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11"/>
  <dimension ref="A1:I9"/>
  <sheetViews>
    <sheetView zoomScale="80" zoomScaleNormal="80" workbookViewId="0">
      <selection activeCell="A2" sqref="$A2:$XFD9"/>
    </sheetView>
  </sheetViews>
  <sheetFormatPr defaultColWidth="8.75" defaultRowHeight="33" customHeight="1"/>
  <cols>
    <col min="1" max="1" width="13.3333333333333" style="65" customWidth="1"/>
    <col min="2" max="2" width="34.3333333333333" style="25" customWidth="1"/>
    <col min="3" max="3" width="25.5" style="66" customWidth="1"/>
    <col min="4" max="4" width="13" style="63" customWidth="1"/>
    <col min="5" max="5" width="14" style="25"/>
    <col min="6" max="6" width="14.3333333333333" style="67"/>
    <col min="7" max="7" width="13.7" style="67" customWidth="1"/>
    <col min="8" max="8" width="9.18333333333333" style="25"/>
    <col min="9" max="9" width="14" style="25"/>
    <col min="10" max="16384" width="8.75" style="25"/>
  </cols>
  <sheetData>
    <row r="1" customHeight="1" spans="1:4">
      <c r="A1" s="68" t="s">
        <v>25</v>
      </c>
      <c r="B1" s="68"/>
      <c r="C1" s="68"/>
      <c r="D1" s="68"/>
    </row>
    <row r="2" s="63" customFormat="1" customHeight="1" spans="1:7">
      <c r="A2" s="69" t="s">
        <v>20</v>
      </c>
      <c r="B2" s="70" t="s">
        <v>21</v>
      </c>
      <c r="C2" s="71" t="s">
        <v>22</v>
      </c>
      <c r="D2" s="70" t="s">
        <v>23</v>
      </c>
      <c r="F2" s="72"/>
      <c r="G2" s="72"/>
    </row>
    <row r="3" s="63" customFormat="1" customHeight="1" spans="1:7">
      <c r="A3" s="73" t="s">
        <v>240</v>
      </c>
      <c r="B3" s="74"/>
      <c r="C3" s="75"/>
      <c r="D3" s="70"/>
      <c r="F3" s="72"/>
      <c r="G3" s="72"/>
    </row>
    <row r="4" s="64" customFormat="1" customHeight="1" spans="1:7">
      <c r="A4" s="76">
        <v>1</v>
      </c>
      <c r="B4" s="77" t="s">
        <v>241</v>
      </c>
      <c r="C4" s="75"/>
      <c r="D4" s="77"/>
      <c r="F4" s="78"/>
      <c r="G4" s="78"/>
    </row>
    <row r="5" customHeight="1" spans="1:4">
      <c r="A5" s="69">
        <v>1.1</v>
      </c>
      <c r="B5" s="79" t="str">
        <f>王家沟清单明细!A4</f>
        <v>一、道路清扫保洁</v>
      </c>
      <c r="C5" s="80"/>
      <c r="D5" s="70"/>
    </row>
    <row r="6" customHeight="1" spans="1:4">
      <c r="A6" s="81">
        <v>1.2</v>
      </c>
      <c r="B6" s="79" t="str">
        <f>王家沟清单明细!A8</f>
        <v>二、人行道清扫保洁</v>
      </c>
      <c r="C6" s="80"/>
      <c r="D6" s="70"/>
    </row>
    <row r="7" customHeight="1" spans="1:9">
      <c r="A7" s="81">
        <v>1.3</v>
      </c>
      <c r="B7" s="79" t="str">
        <f>王家沟清单明细!A12</f>
        <v>三、道路冰雪清除清运</v>
      </c>
      <c r="C7" s="80"/>
      <c r="D7" s="70"/>
      <c r="H7" s="67"/>
      <c r="I7" s="67"/>
    </row>
    <row r="8" customHeight="1" spans="1:4">
      <c r="A8" s="81">
        <v>1.4</v>
      </c>
      <c r="B8" s="79" t="str">
        <f>王家沟清单明细!A17</f>
        <v>四、人行道清除冰雪</v>
      </c>
      <c r="C8" s="80"/>
      <c r="D8" s="70"/>
    </row>
    <row r="9" customHeight="1" spans="1:4">
      <c r="A9" s="81">
        <v>1.5</v>
      </c>
      <c r="B9" s="79" t="str">
        <f>王家沟清单明细!A21</f>
        <v>五、道路洒水降尘</v>
      </c>
      <c r="C9" s="80"/>
      <c r="D9" s="70"/>
    </row>
  </sheetData>
  <mergeCells count="2">
    <mergeCell ref="A1:D1"/>
    <mergeCell ref="A3:B3"/>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XFD27"/>
  <sheetViews>
    <sheetView view="pageBreakPreview" zoomScale="115" zoomScaleNormal="80" topLeftCell="A18" workbookViewId="0">
      <selection activeCell="D22" sqref="D22"/>
    </sheetView>
  </sheetViews>
  <sheetFormatPr defaultColWidth="9" defaultRowHeight="14.25"/>
  <cols>
    <col min="1" max="1" width="4.5" style="27" customWidth="1"/>
    <col min="2" max="2" width="8.175" style="28" customWidth="1"/>
    <col min="3" max="3" width="5.33333333333333" style="28" customWidth="1"/>
    <col min="4" max="4" width="18.1333333333333" style="28" customWidth="1"/>
    <col min="5" max="5" width="7.13333333333333" style="29" customWidth="1"/>
    <col min="6" max="6" width="11.8916666666667" style="28" customWidth="1"/>
    <col min="7" max="7" width="11.0916666666667" style="28" customWidth="1"/>
    <col min="8" max="8" width="15.6666666666667" style="30" customWidth="1"/>
    <col min="9" max="9" width="51.4" style="30" customWidth="1"/>
    <col min="10" max="10" width="10.25" style="30" customWidth="1"/>
    <col min="11" max="11" width="9" style="21"/>
    <col min="12" max="12" width="9.63333333333333" style="21"/>
    <col min="13" max="13" width="12.6333333333333" style="21"/>
    <col min="14" max="16381" width="9" style="21"/>
    <col min="16382" max="16384" width="9" style="25"/>
  </cols>
  <sheetData>
    <row r="1" s="21" customFormat="1" ht="10.5" spans="1:10">
      <c r="A1" s="31" t="s">
        <v>242</v>
      </c>
      <c r="B1" s="31"/>
      <c r="C1" s="31"/>
      <c r="D1" s="31"/>
      <c r="E1" s="31"/>
      <c r="F1" s="31"/>
      <c r="G1" s="31"/>
      <c r="H1" s="31"/>
      <c r="I1" s="31"/>
      <c r="J1" s="31"/>
    </row>
    <row r="2" s="21" customFormat="1" ht="24" customHeight="1" spans="1:10">
      <c r="A2" s="31"/>
      <c r="B2" s="31"/>
      <c r="C2" s="31"/>
      <c r="D2" s="31"/>
      <c r="E2" s="31"/>
      <c r="F2" s="31"/>
      <c r="G2" s="31"/>
      <c r="H2" s="31"/>
      <c r="I2" s="31"/>
      <c r="J2" s="31"/>
    </row>
    <row r="3" s="22" customFormat="1" ht="41" customHeight="1" spans="1:10">
      <c r="A3" s="32" t="s">
        <v>20</v>
      </c>
      <c r="B3" s="32" t="s">
        <v>29</v>
      </c>
      <c r="C3" s="32" t="s">
        <v>20</v>
      </c>
      <c r="D3" s="32" t="s">
        <v>30</v>
      </c>
      <c r="E3" s="32" t="s">
        <v>31</v>
      </c>
      <c r="F3" s="32" t="s">
        <v>32</v>
      </c>
      <c r="G3" s="32" t="s">
        <v>33</v>
      </c>
      <c r="H3" s="33" t="s">
        <v>34</v>
      </c>
      <c r="I3" s="32" t="s">
        <v>35</v>
      </c>
      <c r="J3" s="33" t="s">
        <v>23</v>
      </c>
    </row>
    <row r="4" s="23" customFormat="1" ht="24.95" customHeight="1" spans="1:10">
      <c r="A4" s="34" t="s">
        <v>36</v>
      </c>
      <c r="B4" s="34"/>
      <c r="C4" s="34"/>
      <c r="D4" s="34"/>
      <c r="E4" s="35"/>
      <c r="F4" s="34"/>
      <c r="G4" s="34"/>
      <c r="H4" s="36"/>
      <c r="I4" s="36"/>
      <c r="J4" s="36"/>
    </row>
    <row r="5" s="21" customFormat="1" ht="210" outlineLevel="1" spans="1:16384">
      <c r="A5" s="37">
        <v>1</v>
      </c>
      <c r="B5" s="38" t="s">
        <v>243</v>
      </c>
      <c r="C5" s="39">
        <v>1</v>
      </c>
      <c r="D5" s="40" t="s">
        <v>244</v>
      </c>
      <c r="E5" s="41" t="s">
        <v>39</v>
      </c>
      <c r="F5" s="42">
        <f>王家沟道路明细!H7</f>
        <v>341970</v>
      </c>
      <c r="G5" s="42"/>
      <c r="H5" s="42"/>
      <c r="I5" s="105" t="str">
        <f>北站西路清单明细!I5</f>
        <v>1、道路清扫、保洁工作要求：道路机械化清扫，日最低气温在 5℃以上带水作业，全天一扫全保，早扫于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5" s="58"/>
      <c r="XEW5" s="25"/>
      <c r="XEX5" s="25"/>
      <c r="XEY5" s="25"/>
      <c r="XEZ5" s="25"/>
      <c r="XFA5" s="25"/>
      <c r="XFB5" s="25"/>
      <c r="XFC5" s="25"/>
      <c r="XFD5" s="25"/>
    </row>
    <row r="6" s="21" customFormat="1" ht="210" outlineLevel="1" spans="1:16384">
      <c r="A6" s="37">
        <v>2</v>
      </c>
      <c r="B6" s="38" t="s">
        <v>243</v>
      </c>
      <c r="C6" s="39">
        <v>2</v>
      </c>
      <c r="D6" s="40" t="s">
        <v>245</v>
      </c>
      <c r="E6" s="41" t="s">
        <v>39</v>
      </c>
      <c r="F6" s="42">
        <f>王家沟道路明细!H66</f>
        <v>589299</v>
      </c>
      <c r="G6" s="42"/>
      <c r="H6" s="42"/>
      <c r="I6" s="105" t="str">
        <f>北站西路清单明细!I6</f>
        <v>1、道路清扫、保洁工作要求：道路机械化清扫，日最低气温在 5℃以上带水作业，两天一扫每天保洁，早扫于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6" s="58"/>
      <c r="XEW6" s="25"/>
      <c r="XEX6" s="25"/>
      <c r="XEY6" s="25"/>
      <c r="XEZ6" s="25"/>
      <c r="XFA6" s="25"/>
      <c r="XFB6" s="25"/>
      <c r="XFC6" s="25"/>
      <c r="XFD6" s="25"/>
    </row>
    <row r="7" s="24" customFormat="1" ht="24.95" customHeight="1" spans="1:10">
      <c r="A7" s="43"/>
      <c r="B7" s="44" t="s">
        <v>45</v>
      </c>
      <c r="C7" s="45"/>
      <c r="D7" s="45"/>
      <c r="E7" s="46"/>
      <c r="F7" s="45"/>
      <c r="G7" s="45"/>
      <c r="H7" s="47"/>
      <c r="I7" s="59"/>
      <c r="J7" s="42"/>
    </row>
    <row r="8" s="25" customFormat="1" ht="25" customHeight="1" spans="1:10">
      <c r="A8" s="48" t="s">
        <v>46</v>
      </c>
      <c r="B8" s="49"/>
      <c r="C8" s="49"/>
      <c r="D8" s="49"/>
      <c r="E8" s="50"/>
      <c r="F8" s="49"/>
      <c r="G8" s="49"/>
      <c r="H8" s="49"/>
      <c r="I8" s="49"/>
      <c r="J8" s="34"/>
    </row>
    <row r="9" s="25" customFormat="1" ht="115.5" spans="1:10">
      <c r="A9" s="39">
        <v>1</v>
      </c>
      <c r="B9" s="39" t="s">
        <v>243</v>
      </c>
      <c r="C9" s="39">
        <v>1</v>
      </c>
      <c r="D9" s="40" t="s">
        <v>47</v>
      </c>
      <c r="E9" s="41" t="s">
        <v>39</v>
      </c>
      <c r="F9" s="51">
        <v>137022</v>
      </c>
      <c r="G9" s="42"/>
      <c r="H9" s="42"/>
      <c r="I9" s="60" t="str">
        <f>北站西路清单明细!I10</f>
        <v>二、三级人行道清扫保洁要求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9" s="42"/>
    </row>
    <row r="10" s="25" customFormat="1" ht="115.5" spans="1:10">
      <c r="A10" s="39">
        <v>2</v>
      </c>
      <c r="B10" s="39" t="s">
        <v>243</v>
      </c>
      <c r="C10" s="39">
        <v>2</v>
      </c>
      <c r="D10" s="40" t="s">
        <v>49</v>
      </c>
      <c r="E10" s="41" t="s">
        <v>39</v>
      </c>
      <c r="F10" s="51">
        <f>王家沟道路明细!I67-F9</f>
        <v>176314</v>
      </c>
      <c r="G10" s="42"/>
      <c r="H10" s="42"/>
      <c r="I10" s="60" t="str">
        <f>北站西路清单明细!I11</f>
        <v>四级人行道清扫保洁要求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10" s="42"/>
    </row>
    <row r="11" s="24" customFormat="1" ht="24.95" customHeight="1" spans="1:10">
      <c r="A11" s="32" t="s">
        <v>51</v>
      </c>
      <c r="B11" s="32"/>
      <c r="C11" s="32"/>
      <c r="D11" s="32"/>
      <c r="E11" s="52"/>
      <c r="F11" s="32"/>
      <c r="G11" s="32"/>
      <c r="H11" s="47"/>
      <c r="I11" s="47"/>
      <c r="J11" s="42"/>
    </row>
    <row r="12" s="23" customFormat="1" ht="24.95" customHeight="1" spans="1:10">
      <c r="A12" s="34" t="s">
        <v>52</v>
      </c>
      <c r="B12" s="34"/>
      <c r="C12" s="34"/>
      <c r="D12" s="34"/>
      <c r="E12" s="35"/>
      <c r="F12" s="34"/>
      <c r="G12" s="34"/>
      <c r="H12" s="36"/>
      <c r="I12" s="36"/>
      <c r="J12" s="36"/>
    </row>
    <row r="13" s="23" customFormat="1" ht="68" customHeight="1" spans="1:10">
      <c r="A13" s="39">
        <v>1</v>
      </c>
      <c r="B13" s="39" t="s">
        <v>243</v>
      </c>
      <c r="C13" s="39">
        <v>1</v>
      </c>
      <c r="D13" s="39" t="s">
        <v>246</v>
      </c>
      <c r="E13" s="39" t="s">
        <v>39</v>
      </c>
      <c r="F13" s="53">
        <f>王家沟道路明细!H7-王家沟道路明细!H6</f>
        <v>152080</v>
      </c>
      <c r="G13" s="54"/>
      <c r="H13" s="42"/>
      <c r="I13" s="60" t="str">
        <f>北站西路清单明细!I14</f>
        <v>北站西路道路清除冰雪-清雪清运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并及时清运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v>
      </c>
      <c r="J13" s="36"/>
    </row>
    <row r="14" s="23" customFormat="1" ht="168" spans="1:10">
      <c r="A14" s="39">
        <v>2</v>
      </c>
      <c r="B14" s="39" t="s">
        <v>243</v>
      </c>
      <c r="C14" s="39">
        <v>2</v>
      </c>
      <c r="D14" s="39" t="s">
        <v>247</v>
      </c>
      <c r="E14" s="39" t="s">
        <v>39</v>
      </c>
      <c r="F14" s="53">
        <v>351937</v>
      </c>
      <c r="G14" s="54"/>
      <c r="H14" s="42"/>
      <c r="I14" s="60" t="str">
        <f>火车西站清单明细!I14</f>
        <v>商业网点较少区域清除冰雪-清雪清运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并及时清运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v>
      </c>
      <c r="J14" s="42"/>
    </row>
    <row r="15" s="21" customFormat="1" ht="175" customHeight="1" spans="1:10">
      <c r="A15" s="39">
        <v>3</v>
      </c>
      <c r="B15" s="39" t="s">
        <v>243</v>
      </c>
      <c r="C15" s="39">
        <v>3</v>
      </c>
      <c r="D15" s="39" t="s">
        <v>248</v>
      </c>
      <c r="E15" s="39" t="s">
        <v>39</v>
      </c>
      <c r="F15" s="53">
        <v>427252</v>
      </c>
      <c r="G15" s="54"/>
      <c r="H15" s="42"/>
      <c r="I15" s="60" t="str">
        <f>火车西站清单明细!I15</f>
        <v>巷道区域清除冰雪-清雪清运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v>
      </c>
      <c r="J15" s="42"/>
    </row>
    <row r="16" s="24" customFormat="1" ht="27" customHeight="1" spans="1:10">
      <c r="A16" s="43"/>
      <c r="B16" s="44" t="s">
        <v>59</v>
      </c>
      <c r="C16" s="45"/>
      <c r="D16" s="45"/>
      <c r="E16" s="46"/>
      <c r="F16" s="45"/>
      <c r="G16" s="45"/>
      <c r="H16" s="47"/>
      <c r="I16" s="61"/>
      <c r="J16" s="62"/>
    </row>
    <row r="17" s="25" customFormat="1" ht="22" customHeight="1" spans="1:10">
      <c r="A17" s="48" t="s">
        <v>60</v>
      </c>
      <c r="B17" s="49"/>
      <c r="C17" s="49"/>
      <c r="D17" s="49"/>
      <c r="E17" s="50"/>
      <c r="F17" s="49"/>
      <c r="G17" s="49"/>
      <c r="H17" s="49"/>
      <c r="I17" s="34"/>
      <c r="J17" s="34"/>
    </row>
    <row r="18" s="25" customFormat="1" ht="180" customHeight="1" spans="1:10">
      <c r="A18" s="39">
        <v>1</v>
      </c>
      <c r="B18" s="40" t="s">
        <v>243</v>
      </c>
      <c r="C18" s="39">
        <v>1</v>
      </c>
      <c r="D18" s="40" t="s">
        <v>61</v>
      </c>
      <c r="E18" s="41" t="s">
        <v>39</v>
      </c>
      <c r="F18" s="51">
        <f>F9</f>
        <v>137022</v>
      </c>
      <c r="G18" s="42"/>
      <c r="H18" s="55"/>
      <c r="I18" s="60" t="str">
        <f>北站西路清单明细!I19</f>
        <v>人行道（商业街、商业网点较少）清除冰雪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v>
      </c>
      <c r="J18" s="42"/>
    </row>
    <row r="19" s="25" customFormat="1" ht="180" customHeight="1" spans="1:10">
      <c r="A19" s="39">
        <v>2</v>
      </c>
      <c r="B19" s="40" t="s">
        <v>243</v>
      </c>
      <c r="C19" s="39">
        <v>2</v>
      </c>
      <c r="D19" s="40" t="s">
        <v>63</v>
      </c>
      <c r="E19" s="41" t="s">
        <v>39</v>
      </c>
      <c r="F19" s="51">
        <f>F10</f>
        <v>176314</v>
      </c>
      <c r="G19" s="42"/>
      <c r="H19" s="55"/>
      <c r="I19" s="60" t="str">
        <f>北站西路清单明细!I20</f>
        <v>人行道（巷道）清除冰雪
1、道路人工清除冰雪工作内容：准备工具、路面冰雪清除和运送、工具清洁保养；清理积雪
2、道路清除冰雪工作要求：周边道路属人员密集区所有道路即下即扫即清；满足当天扫、2日清
3、对于商业街、商业网点较少但人员仍较为密集的人行道区域，遵循雪即下即扫的原则，优先保障行人安全行走。
4、根据人行道清雪实际需求，自行采购或调配小型清雪设备（如小型手扶式扫雪机）及配套扫刷等耗材，扫刷标准及质量应符合设备厂家规范，因扫刷问题导致设备故障或其他损失自行负责。
5、进入冬季，当出现冰挂影响行人安全的情况时，及时安排高空作业车辆或借助长杆工具等进行冰挂清除工作，尤其是在初冬和冬末气温波动较大时更要加强巡查与清理。确保在降雪后两天内完成人行道积雪的彻底清理工作，恢复人行道的正常通行条件。
6、道路清除冰雪工作要求：进入冬季前，准备足够的防滑物资，摆放在所需位置
7、道路清除冰雪考核要求：必须满足《乌鲁木齐市冬季冰雪清除工作实施方案》及《区城市管理局市容环境卫生检查管理办法》的考核要求
8、其他未尽事宜详见编制说明中环卫服务保洁要求
9、区委、管委会(区政府)安排的其他临吋性环境卫生治理工作</v>
      </c>
      <c r="J19" s="42"/>
    </row>
    <row r="20" s="24" customFormat="1" ht="24.95" customHeight="1" spans="1:10">
      <c r="A20" s="32" t="s">
        <v>65</v>
      </c>
      <c r="B20" s="32"/>
      <c r="C20" s="32"/>
      <c r="D20" s="32"/>
      <c r="E20" s="52"/>
      <c r="F20" s="32"/>
      <c r="G20" s="32"/>
      <c r="H20" s="47"/>
      <c r="I20" s="47"/>
      <c r="J20" s="47"/>
    </row>
    <row r="21" s="106" customFormat="1" ht="24.95" customHeight="1" spans="1:10">
      <c r="A21" s="34" t="s">
        <v>66</v>
      </c>
      <c r="B21" s="34"/>
      <c r="C21" s="34"/>
      <c r="D21" s="34"/>
      <c r="E21" s="35"/>
      <c r="F21" s="34"/>
      <c r="G21" s="34"/>
      <c r="H21" s="36"/>
      <c r="I21" s="36"/>
      <c r="J21" s="36"/>
    </row>
    <row r="22" s="144" customFormat="1" ht="136" customHeight="1" spans="1:10">
      <c r="A22" s="39">
        <v>1</v>
      </c>
      <c r="B22" s="37" t="s">
        <v>243</v>
      </c>
      <c r="C22" s="39">
        <v>1</v>
      </c>
      <c r="D22" s="40" t="s">
        <v>67</v>
      </c>
      <c r="E22" s="41" t="s">
        <v>68</v>
      </c>
      <c r="F22" s="40">
        <f>王家沟道路洒水明细!E6</f>
        <v>17870</v>
      </c>
      <c r="G22" s="42"/>
      <c r="H22" s="42"/>
      <c r="I22" s="60" t="str">
        <f>火车西站清单明细!I30</f>
        <v>机动车道路洒水
1、道路洒水降尘工作应保证晴天时辖区主要道路每天洒水,洒水车洒水降尘作业时必须具备GPRS行车记录仪,降雨时立即停止洒水降尘作业,待雨停后继续开展洒水作业(当日最低气温低于5℃时,停止夜间洒水)，洒水次数按业主及相关管理办法执行。
2、负责服务期内人员、车辆安全事故、交通违法行为的处理和善后工作
3、在服务期内严格遵守特种车辆管理的有关规定，对机械设备按照《城市快速路车辆检查保养制度（试行）》进行维护保养、维修、配件更换及车辆年检等工作
4、必须满足《区城市管理局市容环境卫生检查管理办法》的考核要求；
5、区委、管委会(区政府)安排的其他临吋性道路洒水等工作
6、其他未尽事宜详见编制说明中环卫服务保洁要求</v>
      </c>
      <c r="J22" s="42"/>
    </row>
    <row r="23" s="25" customFormat="1" ht="27" customHeight="1" spans="1:10">
      <c r="A23" s="32" t="s">
        <v>70</v>
      </c>
      <c r="B23" s="32"/>
      <c r="C23" s="32"/>
      <c r="D23" s="32"/>
      <c r="E23" s="52"/>
      <c r="F23" s="32"/>
      <c r="G23" s="32"/>
      <c r="H23" s="47"/>
      <c r="I23" s="47"/>
      <c r="J23" s="42"/>
    </row>
    <row r="24" s="26" customFormat="1" ht="20.1" customHeight="1" spans="1:10">
      <c r="A24" s="32" t="s">
        <v>71</v>
      </c>
      <c r="B24" s="32"/>
      <c r="C24" s="32"/>
      <c r="D24" s="32"/>
      <c r="E24" s="52"/>
      <c r="F24" s="32"/>
      <c r="G24" s="32"/>
      <c r="H24" s="47"/>
      <c r="I24" s="47"/>
      <c r="J24" s="47"/>
    </row>
    <row r="25" s="21" customFormat="1" ht="17" customHeight="1" spans="1:10">
      <c r="A25" s="27"/>
      <c r="B25" s="28"/>
      <c r="C25" s="28"/>
      <c r="D25" s="28"/>
      <c r="E25" s="29"/>
      <c r="F25" s="28"/>
      <c r="G25" s="28"/>
      <c r="H25" s="30"/>
      <c r="I25" s="30"/>
      <c r="J25" s="30"/>
    </row>
    <row r="27" spans="8:9">
      <c r="H27" s="56"/>
      <c r="I27" s="56"/>
    </row>
  </sheetData>
  <mergeCells count="12">
    <mergeCell ref="A4:H4"/>
    <mergeCell ref="B7:G7"/>
    <mergeCell ref="A8:H8"/>
    <mergeCell ref="A11:G11"/>
    <mergeCell ref="A12:H12"/>
    <mergeCell ref="B16:G16"/>
    <mergeCell ref="A17:H17"/>
    <mergeCell ref="A20:G20"/>
    <mergeCell ref="A21:H21"/>
    <mergeCell ref="A23:G23"/>
    <mergeCell ref="A24:G24"/>
    <mergeCell ref="A1:J2"/>
  </mergeCells>
  <pageMargins left="0.751388888888889" right="0.629861111111111" top="0.432638888888889" bottom="0.550694444444444" header="0.354166666666667" footer="0.5"/>
  <pageSetup paperSize="9" scale="95" orientation="landscape" horizontalDpi="600"/>
  <headerFooter/>
  <rowBreaks count="1" manualBreakCount="1">
    <brk id="24" max="1638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M67"/>
  <sheetViews>
    <sheetView zoomScale="85" zoomScaleNormal="85" topLeftCell="A60" workbookViewId="0">
      <selection activeCell="A1" sqref="A1:M1"/>
    </sheetView>
  </sheetViews>
  <sheetFormatPr defaultColWidth="8.89166666666667" defaultRowHeight="13.5"/>
  <cols>
    <col min="1" max="16384" width="8.89166666666667" style="84"/>
  </cols>
  <sheetData>
    <row r="1" ht="35" customHeight="1" spans="1:13">
      <c r="A1" s="121" t="s">
        <v>249</v>
      </c>
      <c r="B1" s="121"/>
      <c r="C1" s="121"/>
      <c r="D1" s="121"/>
      <c r="E1" s="121"/>
      <c r="F1" s="121"/>
      <c r="G1" s="121"/>
      <c r="H1" s="121"/>
      <c r="I1" s="121"/>
      <c r="J1" s="121"/>
      <c r="K1" s="121"/>
      <c r="L1" s="121"/>
      <c r="M1" s="121"/>
    </row>
    <row r="2" ht="42" customHeight="1" spans="1:13">
      <c r="A2" s="122" t="s">
        <v>20</v>
      </c>
      <c r="B2" s="122" t="s">
        <v>73</v>
      </c>
      <c r="C2" s="122" t="s">
        <v>74</v>
      </c>
      <c r="D2" s="122" t="s">
        <v>75</v>
      </c>
      <c r="E2" s="122" t="s">
        <v>76</v>
      </c>
      <c r="F2" s="122" t="s">
        <v>77</v>
      </c>
      <c r="G2" s="122" t="s">
        <v>78</v>
      </c>
      <c r="H2" s="122" t="s">
        <v>79</v>
      </c>
      <c r="I2" s="122" t="s">
        <v>80</v>
      </c>
      <c r="J2" s="122" t="s">
        <v>81</v>
      </c>
      <c r="K2" s="122" t="s">
        <v>82</v>
      </c>
      <c r="L2" s="139" t="s">
        <v>83</v>
      </c>
      <c r="M2" s="139" t="s">
        <v>23</v>
      </c>
    </row>
    <row r="3" s="84" customFormat="1" ht="35" customHeight="1" spans="1:13">
      <c r="A3" s="123">
        <v>1</v>
      </c>
      <c r="B3" s="123" t="s">
        <v>250</v>
      </c>
      <c r="C3" s="123" t="s">
        <v>251</v>
      </c>
      <c r="D3" s="123">
        <v>4900</v>
      </c>
      <c r="E3" s="123">
        <v>4900</v>
      </c>
      <c r="F3" s="123">
        <v>24</v>
      </c>
      <c r="G3" s="123">
        <v>10</v>
      </c>
      <c r="H3" s="123">
        <v>117600</v>
      </c>
      <c r="I3" s="123">
        <v>49000</v>
      </c>
      <c r="J3" s="123" t="s">
        <v>86</v>
      </c>
      <c r="K3" s="123" t="s">
        <v>87</v>
      </c>
      <c r="L3" s="140" t="s">
        <v>88</v>
      </c>
      <c r="M3" s="138"/>
    </row>
    <row r="4" s="84" customFormat="1" ht="35" customHeight="1" spans="1:13">
      <c r="A4" s="123">
        <v>2</v>
      </c>
      <c r="B4" s="123" t="s">
        <v>252</v>
      </c>
      <c r="C4" s="123" t="s">
        <v>253</v>
      </c>
      <c r="D4" s="123">
        <v>1800</v>
      </c>
      <c r="E4" s="123">
        <v>1800</v>
      </c>
      <c r="F4" s="123">
        <v>12</v>
      </c>
      <c r="G4" s="123">
        <v>2</v>
      </c>
      <c r="H4" s="123">
        <v>21600</v>
      </c>
      <c r="I4" s="123">
        <v>3600</v>
      </c>
      <c r="J4" s="123" t="s">
        <v>86</v>
      </c>
      <c r="K4" s="123" t="s">
        <v>87</v>
      </c>
      <c r="L4" s="140" t="s">
        <v>88</v>
      </c>
      <c r="M4" s="138"/>
    </row>
    <row r="5" ht="35" customHeight="1" spans="1:13">
      <c r="A5" s="123">
        <v>3</v>
      </c>
      <c r="B5" s="123" t="s">
        <v>254</v>
      </c>
      <c r="C5" s="123" t="s">
        <v>255</v>
      </c>
      <c r="D5" s="123">
        <v>920</v>
      </c>
      <c r="E5" s="123">
        <v>920</v>
      </c>
      <c r="F5" s="123">
        <v>14</v>
      </c>
      <c r="G5" s="123">
        <v>5.8</v>
      </c>
      <c r="H5" s="123">
        <v>12880</v>
      </c>
      <c r="I5" s="123">
        <v>5336</v>
      </c>
      <c r="J5" s="123" t="s">
        <v>86</v>
      </c>
      <c r="K5" s="123" t="s">
        <v>87</v>
      </c>
      <c r="L5" s="140" t="s">
        <v>88</v>
      </c>
      <c r="M5" s="138"/>
    </row>
    <row r="6" s="84" customFormat="1" ht="35" customHeight="1" spans="1:13">
      <c r="A6" s="123">
        <v>4</v>
      </c>
      <c r="B6" s="123" t="s">
        <v>151</v>
      </c>
      <c r="C6" s="123" t="s">
        <v>256</v>
      </c>
      <c r="D6" s="123">
        <v>11170</v>
      </c>
      <c r="E6" s="123">
        <v>0</v>
      </c>
      <c r="F6" s="123">
        <v>17</v>
      </c>
      <c r="G6" s="123">
        <v>0</v>
      </c>
      <c r="H6" s="123">
        <v>189890</v>
      </c>
      <c r="I6" s="123">
        <v>0</v>
      </c>
      <c r="J6" s="123" t="s">
        <v>86</v>
      </c>
      <c r="K6" s="123" t="s">
        <v>105</v>
      </c>
      <c r="L6" s="123" t="s">
        <v>88</v>
      </c>
      <c r="M6" s="138"/>
    </row>
    <row r="7" ht="35" customHeight="1" spans="1:13">
      <c r="A7" s="124" t="s">
        <v>101</v>
      </c>
      <c r="B7" s="125"/>
      <c r="C7" s="125"/>
      <c r="D7" s="125"/>
      <c r="E7" s="125"/>
      <c r="F7" s="125"/>
      <c r="G7" s="126"/>
      <c r="H7" s="127">
        <f>SUM(H3:H6)</f>
        <v>341970</v>
      </c>
      <c r="I7" s="127">
        <f>SUM(I3:I6)</f>
        <v>57936</v>
      </c>
      <c r="J7" s="139"/>
      <c r="K7" s="122"/>
      <c r="L7" s="122"/>
      <c r="M7" s="138"/>
    </row>
    <row r="8" ht="35" customHeight="1" spans="1:13">
      <c r="A8" s="123">
        <v>5</v>
      </c>
      <c r="B8" s="123" t="s">
        <v>108</v>
      </c>
      <c r="C8" s="123" t="s">
        <v>257</v>
      </c>
      <c r="D8" s="123">
        <v>1158</v>
      </c>
      <c r="E8" s="123">
        <v>1158</v>
      </c>
      <c r="F8" s="123">
        <v>15</v>
      </c>
      <c r="G8" s="123">
        <v>8</v>
      </c>
      <c r="H8" s="123">
        <v>17370</v>
      </c>
      <c r="I8" s="123">
        <v>9264</v>
      </c>
      <c r="J8" s="123" t="s">
        <v>104</v>
      </c>
      <c r="K8" s="123" t="s">
        <v>105</v>
      </c>
      <c r="L8" s="123" t="s">
        <v>88</v>
      </c>
      <c r="M8" s="138"/>
    </row>
    <row r="9" ht="35" customHeight="1" spans="1:13">
      <c r="A9" s="123">
        <v>6</v>
      </c>
      <c r="B9" s="123" t="s">
        <v>258</v>
      </c>
      <c r="C9" s="123" t="s">
        <v>259</v>
      </c>
      <c r="D9" s="123">
        <v>3069</v>
      </c>
      <c r="E9" s="123">
        <v>3069</v>
      </c>
      <c r="F9" s="123">
        <v>23</v>
      </c>
      <c r="G9" s="123">
        <v>9</v>
      </c>
      <c r="H9" s="123">
        <v>70587</v>
      </c>
      <c r="I9" s="123">
        <v>27621</v>
      </c>
      <c r="J9" s="123" t="s">
        <v>104</v>
      </c>
      <c r="K9" s="123" t="s">
        <v>105</v>
      </c>
      <c r="L9" s="123" t="s">
        <v>88</v>
      </c>
      <c r="M9" s="138"/>
    </row>
    <row r="10" ht="35" customHeight="1" spans="1:13">
      <c r="A10" s="123">
        <v>7</v>
      </c>
      <c r="B10" s="123" t="s">
        <v>260</v>
      </c>
      <c r="C10" s="123" t="s">
        <v>261</v>
      </c>
      <c r="D10" s="123">
        <v>1298</v>
      </c>
      <c r="E10" s="123">
        <v>1298</v>
      </c>
      <c r="F10" s="123">
        <v>15</v>
      </c>
      <c r="G10" s="123">
        <v>12</v>
      </c>
      <c r="H10" s="123">
        <v>19470</v>
      </c>
      <c r="I10" s="123">
        <v>15576</v>
      </c>
      <c r="J10" s="123" t="s">
        <v>104</v>
      </c>
      <c r="K10" s="123" t="s">
        <v>105</v>
      </c>
      <c r="L10" s="140" t="s">
        <v>88</v>
      </c>
      <c r="M10" s="138"/>
    </row>
    <row r="11" ht="35" customHeight="1" spans="1:13">
      <c r="A11" s="123">
        <v>8</v>
      </c>
      <c r="B11" s="123" t="s">
        <v>262</v>
      </c>
      <c r="C11" s="123" t="s">
        <v>263</v>
      </c>
      <c r="D11" s="123">
        <v>1588</v>
      </c>
      <c r="E11" s="123">
        <v>1588</v>
      </c>
      <c r="F11" s="123">
        <v>15</v>
      </c>
      <c r="G11" s="123">
        <v>5</v>
      </c>
      <c r="H11" s="123">
        <v>23820</v>
      </c>
      <c r="I11" s="123">
        <v>7940</v>
      </c>
      <c r="J11" s="123" t="s">
        <v>104</v>
      </c>
      <c r="K11" s="123" t="s">
        <v>105</v>
      </c>
      <c r="L11" s="140" t="s">
        <v>88</v>
      </c>
      <c r="M11" s="138"/>
    </row>
    <row r="12" ht="35" customHeight="1" spans="1:13">
      <c r="A12" s="123">
        <v>9</v>
      </c>
      <c r="B12" s="123" t="s">
        <v>264</v>
      </c>
      <c r="C12" s="123" t="s">
        <v>265</v>
      </c>
      <c r="D12" s="123">
        <v>1160</v>
      </c>
      <c r="E12" s="123">
        <v>1160</v>
      </c>
      <c r="F12" s="123">
        <v>15</v>
      </c>
      <c r="G12" s="123">
        <v>6</v>
      </c>
      <c r="H12" s="123">
        <v>17400</v>
      </c>
      <c r="I12" s="123">
        <v>6960</v>
      </c>
      <c r="J12" s="123" t="s">
        <v>104</v>
      </c>
      <c r="K12" s="123" t="s">
        <v>105</v>
      </c>
      <c r="L12" s="140" t="s">
        <v>88</v>
      </c>
      <c r="M12" s="138"/>
    </row>
    <row r="13" ht="35" customHeight="1" spans="1:13">
      <c r="A13" s="123">
        <v>10</v>
      </c>
      <c r="B13" s="123" t="s">
        <v>266</v>
      </c>
      <c r="C13" s="123" t="s">
        <v>267</v>
      </c>
      <c r="D13" s="123">
        <v>1675</v>
      </c>
      <c r="E13" s="123">
        <v>1675</v>
      </c>
      <c r="F13" s="123">
        <v>8</v>
      </c>
      <c r="G13" s="123">
        <v>7</v>
      </c>
      <c r="H13" s="123">
        <v>13400</v>
      </c>
      <c r="I13" s="123">
        <v>11725</v>
      </c>
      <c r="J13" s="123" t="s">
        <v>104</v>
      </c>
      <c r="K13" s="123" t="s">
        <v>105</v>
      </c>
      <c r="L13" s="140" t="s">
        <v>88</v>
      </c>
      <c r="M13" s="138"/>
    </row>
    <row r="14" ht="35" customHeight="1" spans="1:13">
      <c r="A14" s="123">
        <v>11</v>
      </c>
      <c r="B14" s="123" t="s">
        <v>268</v>
      </c>
      <c r="C14" s="128" t="s">
        <v>269</v>
      </c>
      <c r="D14" s="129">
        <v>950</v>
      </c>
      <c r="E14" s="129">
        <v>950</v>
      </c>
      <c r="F14" s="123">
        <v>12</v>
      </c>
      <c r="G14" s="123">
        <v>4</v>
      </c>
      <c r="H14" s="123">
        <v>11400</v>
      </c>
      <c r="I14" s="123">
        <v>3800</v>
      </c>
      <c r="J14" s="123" t="s">
        <v>104</v>
      </c>
      <c r="K14" s="123" t="s">
        <v>116</v>
      </c>
      <c r="L14" s="140" t="s">
        <v>88</v>
      </c>
      <c r="M14" s="138"/>
    </row>
    <row r="15" ht="35" customHeight="1" spans="1:13">
      <c r="A15" s="123">
        <v>12</v>
      </c>
      <c r="B15" s="123" t="s">
        <v>270</v>
      </c>
      <c r="C15" s="123" t="s">
        <v>271</v>
      </c>
      <c r="D15" s="123">
        <v>580</v>
      </c>
      <c r="E15" s="123">
        <v>580</v>
      </c>
      <c r="F15" s="123">
        <v>12</v>
      </c>
      <c r="G15" s="123">
        <v>2</v>
      </c>
      <c r="H15" s="123">
        <v>6960</v>
      </c>
      <c r="I15" s="123">
        <v>1160</v>
      </c>
      <c r="J15" s="123" t="s">
        <v>104</v>
      </c>
      <c r="K15" s="123" t="s">
        <v>116</v>
      </c>
      <c r="L15" s="140" t="s">
        <v>88</v>
      </c>
      <c r="M15" s="138"/>
    </row>
    <row r="16" ht="35" customHeight="1" spans="1:13">
      <c r="A16" s="123">
        <v>13</v>
      </c>
      <c r="B16" s="123" t="s">
        <v>272</v>
      </c>
      <c r="C16" s="123" t="s">
        <v>273</v>
      </c>
      <c r="D16" s="123">
        <v>550</v>
      </c>
      <c r="E16" s="123">
        <v>550</v>
      </c>
      <c r="F16" s="123">
        <v>15</v>
      </c>
      <c r="G16" s="123">
        <v>4</v>
      </c>
      <c r="H16" s="123">
        <v>8250</v>
      </c>
      <c r="I16" s="123">
        <v>2200</v>
      </c>
      <c r="J16" s="123" t="s">
        <v>104</v>
      </c>
      <c r="K16" s="123" t="s">
        <v>116</v>
      </c>
      <c r="L16" s="123" t="s">
        <v>88</v>
      </c>
      <c r="M16" s="138"/>
    </row>
    <row r="17" ht="35" customHeight="1" spans="1:13">
      <c r="A17" s="123">
        <v>14</v>
      </c>
      <c r="B17" s="123" t="s">
        <v>274</v>
      </c>
      <c r="C17" s="123" t="s">
        <v>275</v>
      </c>
      <c r="D17" s="123">
        <v>520</v>
      </c>
      <c r="E17" s="123">
        <v>520</v>
      </c>
      <c r="F17" s="123">
        <v>15</v>
      </c>
      <c r="G17" s="123">
        <v>4</v>
      </c>
      <c r="H17" s="123">
        <v>7800</v>
      </c>
      <c r="I17" s="123">
        <v>2080</v>
      </c>
      <c r="J17" s="123" t="s">
        <v>104</v>
      </c>
      <c r="K17" s="123" t="s">
        <v>116</v>
      </c>
      <c r="L17" s="123" t="s">
        <v>88</v>
      </c>
      <c r="M17" s="138"/>
    </row>
    <row r="18" ht="35" customHeight="1" spans="1:13">
      <c r="A18" s="123">
        <v>15</v>
      </c>
      <c r="B18" s="123" t="s">
        <v>276</v>
      </c>
      <c r="C18" s="123" t="s">
        <v>277</v>
      </c>
      <c r="D18" s="123">
        <v>170</v>
      </c>
      <c r="E18" s="123">
        <v>170</v>
      </c>
      <c r="F18" s="123">
        <v>6</v>
      </c>
      <c r="G18" s="123">
        <v>0</v>
      </c>
      <c r="H18" s="123">
        <v>1020</v>
      </c>
      <c r="I18" s="123">
        <v>0</v>
      </c>
      <c r="J18" s="123" t="s">
        <v>104</v>
      </c>
      <c r="K18" s="123" t="s">
        <v>116</v>
      </c>
      <c r="L18" s="123" t="s">
        <v>88</v>
      </c>
      <c r="M18" s="138"/>
    </row>
    <row r="19" ht="35" customHeight="1" spans="1:13">
      <c r="A19" s="123">
        <v>16</v>
      </c>
      <c r="B19" s="123" t="s">
        <v>278</v>
      </c>
      <c r="C19" s="123" t="s">
        <v>277</v>
      </c>
      <c r="D19" s="123">
        <v>380</v>
      </c>
      <c r="E19" s="123">
        <v>0</v>
      </c>
      <c r="F19" s="123">
        <v>8.5</v>
      </c>
      <c r="G19" s="123">
        <v>0</v>
      </c>
      <c r="H19" s="123">
        <v>3230</v>
      </c>
      <c r="I19" s="123">
        <v>0</v>
      </c>
      <c r="J19" s="123" t="s">
        <v>104</v>
      </c>
      <c r="K19" s="123" t="s">
        <v>116</v>
      </c>
      <c r="L19" s="123" t="s">
        <v>88</v>
      </c>
      <c r="M19" s="138"/>
    </row>
    <row r="20" ht="35" customHeight="1" spans="1:13">
      <c r="A20" s="123">
        <v>17</v>
      </c>
      <c r="B20" s="123" t="s">
        <v>279</v>
      </c>
      <c r="C20" s="123" t="s">
        <v>280</v>
      </c>
      <c r="D20" s="123">
        <v>370</v>
      </c>
      <c r="E20" s="123">
        <v>370</v>
      </c>
      <c r="F20" s="123">
        <v>12</v>
      </c>
      <c r="G20" s="123">
        <v>4</v>
      </c>
      <c r="H20" s="123">
        <v>4440</v>
      </c>
      <c r="I20" s="123">
        <v>1480</v>
      </c>
      <c r="J20" s="123" t="s">
        <v>104</v>
      </c>
      <c r="K20" s="123" t="s">
        <v>116</v>
      </c>
      <c r="L20" s="123" t="s">
        <v>88</v>
      </c>
      <c r="M20" s="138"/>
    </row>
    <row r="21" ht="35" customHeight="1" spans="1:13">
      <c r="A21" s="123">
        <v>18</v>
      </c>
      <c r="B21" s="123" t="s">
        <v>281</v>
      </c>
      <c r="C21" s="123" t="s">
        <v>282</v>
      </c>
      <c r="D21" s="123">
        <v>1950</v>
      </c>
      <c r="E21" s="123">
        <v>0</v>
      </c>
      <c r="F21" s="123">
        <v>7</v>
      </c>
      <c r="G21" s="123">
        <v>0</v>
      </c>
      <c r="H21" s="123">
        <v>13650</v>
      </c>
      <c r="I21" s="123">
        <v>0</v>
      </c>
      <c r="J21" s="123" t="s">
        <v>104</v>
      </c>
      <c r="K21" s="123" t="s">
        <v>116</v>
      </c>
      <c r="L21" s="123" t="s">
        <v>88</v>
      </c>
      <c r="M21" s="138"/>
    </row>
    <row r="22" ht="35" customHeight="1" spans="1:13">
      <c r="A22" s="123">
        <v>19</v>
      </c>
      <c r="B22" s="123" t="s">
        <v>283</v>
      </c>
      <c r="C22" s="123" t="s">
        <v>284</v>
      </c>
      <c r="D22" s="123">
        <v>420</v>
      </c>
      <c r="E22" s="123">
        <v>0</v>
      </c>
      <c r="F22" s="123">
        <v>12</v>
      </c>
      <c r="G22" s="123">
        <v>0</v>
      </c>
      <c r="H22" s="123">
        <v>5040</v>
      </c>
      <c r="I22" s="123">
        <v>0</v>
      </c>
      <c r="J22" s="123" t="s">
        <v>104</v>
      </c>
      <c r="K22" s="123" t="s">
        <v>116</v>
      </c>
      <c r="L22" s="123" t="s">
        <v>88</v>
      </c>
      <c r="M22" s="138"/>
    </row>
    <row r="23" ht="35" customHeight="1" spans="1:13">
      <c r="A23" s="123">
        <v>20</v>
      </c>
      <c r="B23" s="123" t="s">
        <v>285</v>
      </c>
      <c r="C23" s="123" t="s">
        <v>286</v>
      </c>
      <c r="D23" s="123">
        <v>330</v>
      </c>
      <c r="E23" s="123">
        <v>330</v>
      </c>
      <c r="F23" s="123">
        <v>6</v>
      </c>
      <c r="G23" s="123">
        <v>2</v>
      </c>
      <c r="H23" s="123">
        <v>1980</v>
      </c>
      <c r="I23" s="123">
        <v>660</v>
      </c>
      <c r="J23" s="123" t="s">
        <v>104</v>
      </c>
      <c r="K23" s="123" t="s">
        <v>116</v>
      </c>
      <c r="L23" s="123" t="s">
        <v>88</v>
      </c>
      <c r="M23" s="138"/>
    </row>
    <row r="24" ht="35" customHeight="1" spans="1:13">
      <c r="A24" s="123">
        <v>21</v>
      </c>
      <c r="B24" s="123" t="s">
        <v>287</v>
      </c>
      <c r="C24" s="123" t="s">
        <v>288</v>
      </c>
      <c r="D24" s="123">
        <v>780</v>
      </c>
      <c r="E24" s="123">
        <v>0</v>
      </c>
      <c r="F24" s="123">
        <v>8</v>
      </c>
      <c r="G24" s="123">
        <v>0</v>
      </c>
      <c r="H24" s="123">
        <v>6240</v>
      </c>
      <c r="I24" s="123">
        <v>0</v>
      </c>
      <c r="J24" s="123" t="s">
        <v>104</v>
      </c>
      <c r="K24" s="123" t="s">
        <v>116</v>
      </c>
      <c r="L24" s="123" t="s">
        <v>88</v>
      </c>
      <c r="M24" s="138"/>
    </row>
    <row r="25" ht="35" customHeight="1" spans="1:13">
      <c r="A25" s="123">
        <v>22</v>
      </c>
      <c r="B25" s="123" t="s">
        <v>289</v>
      </c>
      <c r="C25" s="123" t="s">
        <v>290</v>
      </c>
      <c r="D25" s="123">
        <v>730</v>
      </c>
      <c r="E25" s="123">
        <v>730</v>
      </c>
      <c r="F25" s="123">
        <v>12</v>
      </c>
      <c r="G25" s="123">
        <v>2</v>
      </c>
      <c r="H25" s="123">
        <v>8760</v>
      </c>
      <c r="I25" s="123">
        <v>1460</v>
      </c>
      <c r="J25" s="123" t="s">
        <v>104</v>
      </c>
      <c r="K25" s="123" t="s">
        <v>116</v>
      </c>
      <c r="L25" s="123" t="s">
        <v>88</v>
      </c>
      <c r="M25" s="138"/>
    </row>
    <row r="26" ht="35" customHeight="1" spans="1:13">
      <c r="A26" s="123">
        <v>23</v>
      </c>
      <c r="B26" s="123" t="s">
        <v>291</v>
      </c>
      <c r="C26" s="123" t="s">
        <v>292</v>
      </c>
      <c r="D26" s="123">
        <v>570</v>
      </c>
      <c r="E26" s="123">
        <v>570</v>
      </c>
      <c r="F26" s="123">
        <v>12</v>
      </c>
      <c r="G26" s="123">
        <v>12</v>
      </c>
      <c r="H26" s="123">
        <v>6840</v>
      </c>
      <c r="I26" s="123">
        <v>6840</v>
      </c>
      <c r="J26" s="130" t="s">
        <v>104</v>
      </c>
      <c r="K26" s="123" t="s">
        <v>116</v>
      </c>
      <c r="L26" s="123" t="s">
        <v>88</v>
      </c>
      <c r="M26" s="138"/>
    </row>
    <row r="27" ht="35" customHeight="1" spans="1:13">
      <c r="A27" s="130">
        <v>24</v>
      </c>
      <c r="B27" s="123" t="s">
        <v>293</v>
      </c>
      <c r="C27" s="123" t="s">
        <v>294</v>
      </c>
      <c r="D27" s="123">
        <v>880</v>
      </c>
      <c r="E27" s="123">
        <v>880</v>
      </c>
      <c r="F27" s="123">
        <v>7</v>
      </c>
      <c r="G27" s="123">
        <v>5.5</v>
      </c>
      <c r="H27" s="123">
        <v>6160</v>
      </c>
      <c r="I27" s="123">
        <v>4840</v>
      </c>
      <c r="J27" s="130" t="s">
        <v>104</v>
      </c>
      <c r="K27" s="130" t="s">
        <v>116</v>
      </c>
      <c r="L27" s="123" t="s">
        <v>88</v>
      </c>
      <c r="M27" s="138"/>
    </row>
    <row r="28" ht="35" customHeight="1" spans="1:13">
      <c r="A28" s="131"/>
      <c r="B28" s="123"/>
      <c r="C28" s="123"/>
      <c r="D28" s="123">
        <v>1090</v>
      </c>
      <c r="E28" s="123">
        <v>1090</v>
      </c>
      <c r="F28" s="123">
        <v>14</v>
      </c>
      <c r="G28" s="123">
        <v>11</v>
      </c>
      <c r="H28" s="123">
        <v>15260</v>
      </c>
      <c r="I28" s="123">
        <v>11990</v>
      </c>
      <c r="J28" s="130" t="s">
        <v>104</v>
      </c>
      <c r="K28" s="130" t="s">
        <v>116</v>
      </c>
      <c r="L28" s="123" t="s">
        <v>88</v>
      </c>
      <c r="M28" s="138"/>
    </row>
    <row r="29" ht="35" customHeight="1" spans="1:13">
      <c r="A29" s="132"/>
      <c r="B29" s="123"/>
      <c r="C29" s="123" t="s">
        <v>295</v>
      </c>
      <c r="D29" s="123">
        <v>1260</v>
      </c>
      <c r="E29" s="123">
        <v>1260</v>
      </c>
      <c r="F29" s="123">
        <v>14</v>
      </c>
      <c r="G29" s="123">
        <v>11</v>
      </c>
      <c r="H29" s="123">
        <v>17640</v>
      </c>
      <c r="I29" s="123">
        <v>13860</v>
      </c>
      <c r="J29" s="130" t="s">
        <v>104</v>
      </c>
      <c r="K29" s="130" t="s">
        <v>116</v>
      </c>
      <c r="L29" s="123" t="s">
        <v>88</v>
      </c>
      <c r="M29" s="138"/>
    </row>
    <row r="30" ht="35" customHeight="1" spans="1:13">
      <c r="A30" s="123">
        <v>25</v>
      </c>
      <c r="B30" s="123" t="s">
        <v>296</v>
      </c>
      <c r="C30" s="123" t="s">
        <v>297</v>
      </c>
      <c r="D30" s="123">
        <v>1170</v>
      </c>
      <c r="E30" s="123">
        <v>1170</v>
      </c>
      <c r="F30" s="123">
        <v>11.8</v>
      </c>
      <c r="G30" s="123">
        <v>6</v>
      </c>
      <c r="H30" s="123">
        <v>13806</v>
      </c>
      <c r="I30" s="123">
        <v>7020</v>
      </c>
      <c r="J30" s="130" t="s">
        <v>104</v>
      </c>
      <c r="K30" s="123" t="s">
        <v>116</v>
      </c>
      <c r="L30" s="123" t="s">
        <v>88</v>
      </c>
      <c r="M30" s="138"/>
    </row>
    <row r="31" ht="35" customHeight="1" spans="1:13">
      <c r="A31" s="123">
        <v>26</v>
      </c>
      <c r="B31" s="123" t="s">
        <v>298</v>
      </c>
      <c r="C31" s="123" t="s">
        <v>297</v>
      </c>
      <c r="D31" s="123">
        <v>1300</v>
      </c>
      <c r="E31" s="123">
        <v>1300</v>
      </c>
      <c r="F31" s="123">
        <v>14</v>
      </c>
      <c r="G31" s="123">
        <v>7</v>
      </c>
      <c r="H31" s="123">
        <v>18200</v>
      </c>
      <c r="I31" s="123">
        <v>9100</v>
      </c>
      <c r="J31" s="130" t="s">
        <v>104</v>
      </c>
      <c r="K31" s="123" t="s">
        <v>116</v>
      </c>
      <c r="L31" s="123" t="s">
        <v>88</v>
      </c>
      <c r="M31" s="138"/>
    </row>
    <row r="32" ht="35" customHeight="1" spans="1:13">
      <c r="A32" s="123">
        <v>27</v>
      </c>
      <c r="B32" s="123" t="s">
        <v>299</v>
      </c>
      <c r="C32" s="123" t="s">
        <v>300</v>
      </c>
      <c r="D32" s="123">
        <v>410</v>
      </c>
      <c r="E32" s="123">
        <v>410</v>
      </c>
      <c r="F32" s="123">
        <v>12</v>
      </c>
      <c r="G32" s="123">
        <v>6</v>
      </c>
      <c r="H32" s="123">
        <v>4920</v>
      </c>
      <c r="I32" s="123">
        <v>2460</v>
      </c>
      <c r="J32" s="130" t="s">
        <v>104</v>
      </c>
      <c r="K32" s="123" t="s">
        <v>116</v>
      </c>
      <c r="L32" s="123" t="s">
        <v>88</v>
      </c>
      <c r="M32" s="138"/>
    </row>
    <row r="33" ht="35" customHeight="1" spans="1:13">
      <c r="A33" s="123">
        <v>28</v>
      </c>
      <c r="B33" s="123" t="s">
        <v>301</v>
      </c>
      <c r="C33" s="133" t="s">
        <v>302</v>
      </c>
      <c r="D33" s="123">
        <v>560</v>
      </c>
      <c r="E33" s="123">
        <v>560</v>
      </c>
      <c r="F33" s="123">
        <v>12</v>
      </c>
      <c r="G33" s="123">
        <v>5</v>
      </c>
      <c r="H33" s="123">
        <v>6720</v>
      </c>
      <c r="I33" s="123">
        <v>2800</v>
      </c>
      <c r="J33" s="130" t="s">
        <v>104</v>
      </c>
      <c r="K33" s="130" t="s">
        <v>116</v>
      </c>
      <c r="L33" s="123" t="s">
        <v>88</v>
      </c>
      <c r="M33" s="138"/>
    </row>
    <row r="34" ht="35" customHeight="1" spans="1:13">
      <c r="A34" s="123"/>
      <c r="B34" s="123"/>
      <c r="C34" s="4" t="s">
        <v>303</v>
      </c>
      <c r="D34" s="123">
        <v>540</v>
      </c>
      <c r="E34" s="123">
        <v>540</v>
      </c>
      <c r="F34" s="123">
        <v>12</v>
      </c>
      <c r="G34" s="123">
        <v>12</v>
      </c>
      <c r="H34" s="123">
        <v>6480</v>
      </c>
      <c r="I34" s="123">
        <v>6480</v>
      </c>
      <c r="J34" s="130" t="s">
        <v>104</v>
      </c>
      <c r="K34" s="130" t="s">
        <v>116</v>
      </c>
      <c r="L34" s="123" t="s">
        <v>88</v>
      </c>
      <c r="M34" s="138"/>
    </row>
    <row r="35" ht="35" customHeight="1" spans="1:13">
      <c r="A35" s="123"/>
      <c r="B35" s="123"/>
      <c r="C35" s="133" t="s">
        <v>304</v>
      </c>
      <c r="D35" s="123">
        <v>360</v>
      </c>
      <c r="E35" s="123">
        <v>360</v>
      </c>
      <c r="F35" s="123">
        <v>9</v>
      </c>
      <c r="G35" s="123">
        <v>1.8</v>
      </c>
      <c r="H35" s="123">
        <v>3240</v>
      </c>
      <c r="I35" s="123">
        <v>648</v>
      </c>
      <c r="J35" s="130" t="s">
        <v>104</v>
      </c>
      <c r="K35" s="130" t="s">
        <v>116</v>
      </c>
      <c r="L35" s="123" t="s">
        <v>88</v>
      </c>
      <c r="M35" s="138"/>
    </row>
    <row r="36" ht="35" customHeight="1" spans="1:13">
      <c r="A36" s="123">
        <v>29</v>
      </c>
      <c r="B36" s="123" t="s">
        <v>305</v>
      </c>
      <c r="C36" s="123" t="s">
        <v>306</v>
      </c>
      <c r="D36" s="134">
        <v>530</v>
      </c>
      <c r="E36" s="135">
        <v>730</v>
      </c>
      <c r="F36" s="134">
        <v>10</v>
      </c>
      <c r="G36" s="123">
        <v>3</v>
      </c>
      <c r="H36" s="129">
        <v>5300</v>
      </c>
      <c r="I36" s="123">
        <v>2190</v>
      </c>
      <c r="J36" s="130" t="s">
        <v>104</v>
      </c>
      <c r="K36" s="130" t="s">
        <v>116</v>
      </c>
      <c r="L36" s="123" t="s">
        <v>88</v>
      </c>
      <c r="M36" s="138"/>
    </row>
    <row r="37" ht="35" customHeight="1" spans="1:13">
      <c r="A37" s="123"/>
      <c r="B37" s="123"/>
      <c r="C37" s="123"/>
      <c r="D37" s="134">
        <v>200</v>
      </c>
      <c r="E37" s="135"/>
      <c r="F37" s="134">
        <v>6</v>
      </c>
      <c r="G37" s="123"/>
      <c r="H37" s="129">
        <v>1200</v>
      </c>
      <c r="I37" s="123"/>
      <c r="J37" s="130" t="s">
        <v>104</v>
      </c>
      <c r="K37" s="132"/>
      <c r="L37" s="123"/>
      <c r="M37" s="138"/>
    </row>
    <row r="38" ht="35" customHeight="1" spans="1:13">
      <c r="A38" s="123">
        <v>30</v>
      </c>
      <c r="B38" s="123" t="s">
        <v>307</v>
      </c>
      <c r="C38" s="123" t="s">
        <v>308</v>
      </c>
      <c r="D38" s="134">
        <v>1960</v>
      </c>
      <c r="E38" s="123">
        <v>290</v>
      </c>
      <c r="F38" s="136">
        <v>7</v>
      </c>
      <c r="G38" s="123">
        <v>3</v>
      </c>
      <c r="H38" s="123">
        <v>13720</v>
      </c>
      <c r="I38" s="123">
        <v>870</v>
      </c>
      <c r="J38" s="130" t="s">
        <v>104</v>
      </c>
      <c r="K38" s="123" t="s">
        <v>116</v>
      </c>
      <c r="L38" s="123" t="s">
        <v>88</v>
      </c>
      <c r="M38" s="138"/>
    </row>
    <row r="39" ht="35" customHeight="1" spans="1:13">
      <c r="A39" s="123">
        <v>31</v>
      </c>
      <c r="B39" s="123" t="s">
        <v>309</v>
      </c>
      <c r="C39" s="123" t="s">
        <v>310</v>
      </c>
      <c r="D39" s="123">
        <v>1030</v>
      </c>
      <c r="E39" s="123">
        <v>1030</v>
      </c>
      <c r="F39" s="123">
        <v>12</v>
      </c>
      <c r="G39" s="123">
        <v>12</v>
      </c>
      <c r="H39" s="123">
        <v>12360</v>
      </c>
      <c r="I39" s="123">
        <v>12360</v>
      </c>
      <c r="J39" s="130" t="s">
        <v>104</v>
      </c>
      <c r="K39" s="123" t="s">
        <v>116</v>
      </c>
      <c r="L39" s="123" t="s">
        <v>88</v>
      </c>
      <c r="M39" s="138"/>
    </row>
    <row r="40" ht="35" customHeight="1" spans="1:13">
      <c r="A40" s="130">
        <v>32</v>
      </c>
      <c r="B40" s="123" t="s">
        <v>311</v>
      </c>
      <c r="C40" s="123" t="s">
        <v>312</v>
      </c>
      <c r="D40" s="123">
        <v>750</v>
      </c>
      <c r="E40" s="123">
        <v>750</v>
      </c>
      <c r="F40" s="123">
        <v>9</v>
      </c>
      <c r="G40" s="123">
        <v>1</v>
      </c>
      <c r="H40" s="123">
        <v>6750</v>
      </c>
      <c r="I40" s="123">
        <v>750</v>
      </c>
      <c r="J40" s="130" t="s">
        <v>104</v>
      </c>
      <c r="K40" s="130" t="s">
        <v>116</v>
      </c>
      <c r="L40" s="123" t="s">
        <v>88</v>
      </c>
      <c r="M40" s="138"/>
    </row>
    <row r="41" ht="35" customHeight="1" spans="1:13">
      <c r="A41" s="132"/>
      <c r="B41" s="123"/>
      <c r="C41" s="123" t="s">
        <v>313</v>
      </c>
      <c r="D41" s="123">
        <v>1410</v>
      </c>
      <c r="E41" s="123">
        <v>1410</v>
      </c>
      <c r="F41" s="123">
        <v>12</v>
      </c>
      <c r="G41" s="123">
        <v>7</v>
      </c>
      <c r="H41" s="123">
        <v>16920</v>
      </c>
      <c r="I41" s="123">
        <v>9870</v>
      </c>
      <c r="J41" s="130" t="s">
        <v>104</v>
      </c>
      <c r="K41" s="132"/>
      <c r="L41" s="123"/>
      <c r="M41" s="138"/>
    </row>
    <row r="42" ht="35" customHeight="1" spans="1:13">
      <c r="A42" s="123">
        <v>33</v>
      </c>
      <c r="B42" s="123" t="s">
        <v>314</v>
      </c>
      <c r="C42" s="123" t="s">
        <v>310</v>
      </c>
      <c r="D42" s="123">
        <v>1020</v>
      </c>
      <c r="E42" s="123">
        <v>1020</v>
      </c>
      <c r="F42" s="123">
        <v>12</v>
      </c>
      <c r="G42" s="123">
        <v>10</v>
      </c>
      <c r="H42" s="123">
        <v>12240</v>
      </c>
      <c r="I42" s="123">
        <v>10200</v>
      </c>
      <c r="J42" s="130" t="s">
        <v>104</v>
      </c>
      <c r="K42" s="123" t="s">
        <v>116</v>
      </c>
      <c r="L42" s="123" t="s">
        <v>88</v>
      </c>
      <c r="M42" s="138"/>
    </row>
    <row r="43" ht="35" customHeight="1" spans="1:13">
      <c r="A43" s="123">
        <v>34</v>
      </c>
      <c r="B43" s="123" t="s">
        <v>99</v>
      </c>
      <c r="C43" s="123" t="s">
        <v>315</v>
      </c>
      <c r="D43" s="123">
        <v>180</v>
      </c>
      <c r="E43" s="123">
        <v>180</v>
      </c>
      <c r="F43" s="123">
        <v>22.7</v>
      </c>
      <c r="G43" s="123">
        <v>5.8</v>
      </c>
      <c r="H43" s="123">
        <v>4086</v>
      </c>
      <c r="I43" s="123">
        <v>1044</v>
      </c>
      <c r="J43" s="130" t="s">
        <v>104</v>
      </c>
      <c r="K43" s="130" t="s">
        <v>116</v>
      </c>
      <c r="L43" s="123" t="s">
        <v>88</v>
      </c>
      <c r="M43" s="138"/>
    </row>
    <row r="44" ht="35" customHeight="1" spans="1:13">
      <c r="A44" s="123"/>
      <c r="B44" s="123"/>
      <c r="C44" s="123"/>
      <c r="D44" s="123">
        <v>440</v>
      </c>
      <c r="E44" s="123">
        <v>440</v>
      </c>
      <c r="F44" s="123">
        <v>15</v>
      </c>
      <c r="G44" s="123">
        <v>9.8</v>
      </c>
      <c r="H44" s="123">
        <v>6600</v>
      </c>
      <c r="I44" s="123">
        <v>4312</v>
      </c>
      <c r="J44" s="130" t="s">
        <v>104</v>
      </c>
      <c r="K44" s="132"/>
      <c r="L44" s="123"/>
      <c r="M44" s="138"/>
    </row>
    <row r="45" ht="35" customHeight="1" spans="1:13">
      <c r="A45" s="123">
        <v>35</v>
      </c>
      <c r="B45" s="123" t="s">
        <v>316</v>
      </c>
      <c r="C45" s="123" t="s">
        <v>317</v>
      </c>
      <c r="D45" s="123">
        <v>430</v>
      </c>
      <c r="E45" s="123">
        <v>0</v>
      </c>
      <c r="F45" s="123">
        <v>7</v>
      </c>
      <c r="G45" s="123">
        <v>0</v>
      </c>
      <c r="H45" s="123">
        <v>3010</v>
      </c>
      <c r="I45" s="123">
        <v>0</v>
      </c>
      <c r="J45" s="130" t="s">
        <v>104</v>
      </c>
      <c r="K45" s="123" t="s">
        <v>116</v>
      </c>
      <c r="L45" s="123" t="s">
        <v>88</v>
      </c>
      <c r="M45" s="138"/>
    </row>
    <row r="46" ht="35" customHeight="1" spans="1:13">
      <c r="A46" s="123">
        <v>36</v>
      </c>
      <c r="B46" s="123" t="s">
        <v>318</v>
      </c>
      <c r="C46" s="137" t="s">
        <v>319</v>
      </c>
      <c r="D46" s="123">
        <v>660</v>
      </c>
      <c r="E46" s="123">
        <v>530</v>
      </c>
      <c r="F46" s="123">
        <v>16</v>
      </c>
      <c r="G46" s="123">
        <v>10</v>
      </c>
      <c r="H46" s="123">
        <v>10560</v>
      </c>
      <c r="I46" s="123">
        <v>5300</v>
      </c>
      <c r="J46" s="130" t="s">
        <v>104</v>
      </c>
      <c r="K46" s="130" t="s">
        <v>116</v>
      </c>
      <c r="L46" s="123" t="s">
        <v>88</v>
      </c>
      <c r="M46" s="138"/>
    </row>
    <row r="47" ht="35" customHeight="1" spans="1:13">
      <c r="A47" s="123"/>
      <c r="B47" s="123"/>
      <c r="C47" s="137" t="s">
        <v>320</v>
      </c>
      <c r="D47" s="123">
        <v>1180</v>
      </c>
      <c r="E47" s="123">
        <v>1180</v>
      </c>
      <c r="F47" s="123">
        <v>8</v>
      </c>
      <c r="G47" s="123">
        <v>6</v>
      </c>
      <c r="H47" s="123">
        <v>9440</v>
      </c>
      <c r="I47" s="123">
        <v>7080</v>
      </c>
      <c r="J47" s="130" t="s">
        <v>104</v>
      </c>
      <c r="K47" s="132"/>
      <c r="L47" s="123"/>
      <c r="M47" s="138"/>
    </row>
    <row r="48" ht="35" customHeight="1" spans="1:13">
      <c r="A48" s="123">
        <v>37</v>
      </c>
      <c r="B48" s="123" t="s">
        <v>321</v>
      </c>
      <c r="C48" s="137" t="s">
        <v>322</v>
      </c>
      <c r="D48" s="123">
        <v>960</v>
      </c>
      <c r="E48" s="123">
        <v>960</v>
      </c>
      <c r="F48" s="123">
        <v>7</v>
      </c>
      <c r="G48" s="123">
        <v>4</v>
      </c>
      <c r="H48" s="123">
        <v>6720</v>
      </c>
      <c r="I48" s="123">
        <v>3840</v>
      </c>
      <c r="J48" s="130" t="s">
        <v>104</v>
      </c>
      <c r="K48" s="123" t="s">
        <v>116</v>
      </c>
      <c r="L48" s="123" t="s">
        <v>88</v>
      </c>
      <c r="M48" s="138"/>
    </row>
    <row r="49" ht="35" customHeight="1" spans="1:13">
      <c r="A49" s="123">
        <v>38</v>
      </c>
      <c r="B49" s="123" t="s">
        <v>323</v>
      </c>
      <c r="C49" s="128" t="s">
        <v>324</v>
      </c>
      <c r="D49" s="123">
        <v>450</v>
      </c>
      <c r="E49" s="123">
        <v>0</v>
      </c>
      <c r="F49" s="123">
        <v>8</v>
      </c>
      <c r="G49" s="123">
        <v>0</v>
      </c>
      <c r="H49" s="123">
        <v>3600</v>
      </c>
      <c r="I49" s="123">
        <v>0</v>
      </c>
      <c r="J49" s="130" t="s">
        <v>104</v>
      </c>
      <c r="K49" s="123" t="s">
        <v>116</v>
      </c>
      <c r="L49" s="123" t="s">
        <v>88</v>
      </c>
      <c r="M49" s="138"/>
    </row>
    <row r="50" ht="35" customHeight="1" spans="1:13">
      <c r="A50" s="123">
        <v>39</v>
      </c>
      <c r="B50" s="123" t="s">
        <v>325</v>
      </c>
      <c r="C50" s="123" t="s">
        <v>310</v>
      </c>
      <c r="D50" s="123">
        <v>1170</v>
      </c>
      <c r="E50" s="123">
        <v>1170</v>
      </c>
      <c r="F50" s="123">
        <v>7</v>
      </c>
      <c r="G50" s="123">
        <v>4</v>
      </c>
      <c r="H50" s="123">
        <v>8190</v>
      </c>
      <c r="I50" s="123">
        <v>4680</v>
      </c>
      <c r="J50" s="130" t="s">
        <v>104</v>
      </c>
      <c r="K50" s="123" t="s">
        <v>116</v>
      </c>
      <c r="L50" s="123" t="s">
        <v>88</v>
      </c>
      <c r="M50" s="138"/>
    </row>
    <row r="51" ht="35" customHeight="1" spans="1:13">
      <c r="A51" s="123">
        <v>40</v>
      </c>
      <c r="B51" s="123" t="s">
        <v>314</v>
      </c>
      <c r="C51" s="123" t="s">
        <v>319</v>
      </c>
      <c r="D51" s="123">
        <v>690</v>
      </c>
      <c r="E51" s="123">
        <v>690</v>
      </c>
      <c r="F51" s="123">
        <v>15</v>
      </c>
      <c r="G51" s="123">
        <v>10</v>
      </c>
      <c r="H51" s="123">
        <v>10350</v>
      </c>
      <c r="I51" s="123">
        <v>6900</v>
      </c>
      <c r="J51" s="130" t="s">
        <v>104</v>
      </c>
      <c r="K51" s="123" t="s">
        <v>116</v>
      </c>
      <c r="L51" s="123" t="s">
        <v>88</v>
      </c>
      <c r="M51" s="138"/>
    </row>
    <row r="52" ht="35" customHeight="1" spans="1:13">
      <c r="A52" s="123">
        <v>41</v>
      </c>
      <c r="B52" s="138" t="s">
        <v>326</v>
      </c>
      <c r="C52" s="138" t="s">
        <v>327</v>
      </c>
      <c r="D52" s="138">
        <v>1950</v>
      </c>
      <c r="E52" s="138">
        <v>1950</v>
      </c>
      <c r="F52" s="138">
        <v>14</v>
      </c>
      <c r="G52" s="138">
        <v>3</v>
      </c>
      <c r="H52" s="138">
        <v>27300</v>
      </c>
      <c r="I52" s="138">
        <v>5850</v>
      </c>
      <c r="J52" s="130" t="s">
        <v>104</v>
      </c>
      <c r="K52" s="123" t="s">
        <v>116</v>
      </c>
      <c r="L52" s="123" t="s">
        <v>88</v>
      </c>
      <c r="M52" s="138"/>
    </row>
    <row r="53" ht="35" customHeight="1" spans="1:13">
      <c r="A53" s="123">
        <v>42</v>
      </c>
      <c r="B53" s="138" t="s">
        <v>328</v>
      </c>
      <c r="C53" s="138" t="s">
        <v>329</v>
      </c>
      <c r="D53" s="138">
        <v>652</v>
      </c>
      <c r="E53" s="138">
        <v>652</v>
      </c>
      <c r="F53" s="138">
        <v>20</v>
      </c>
      <c r="G53" s="138">
        <v>6</v>
      </c>
      <c r="H53" s="138">
        <v>13040</v>
      </c>
      <c r="I53" s="138">
        <v>3912</v>
      </c>
      <c r="J53" s="123" t="s">
        <v>104</v>
      </c>
      <c r="K53" s="123" t="s">
        <v>116</v>
      </c>
      <c r="L53" s="123" t="s">
        <v>88</v>
      </c>
      <c r="M53" s="138"/>
    </row>
    <row r="54" ht="35" customHeight="1" spans="1:13">
      <c r="A54" s="123">
        <v>43</v>
      </c>
      <c r="B54" s="138" t="s">
        <v>330</v>
      </c>
      <c r="C54" s="138" t="s">
        <v>329</v>
      </c>
      <c r="D54" s="138">
        <v>633</v>
      </c>
      <c r="E54" s="138">
        <v>633</v>
      </c>
      <c r="F54" s="138">
        <v>10</v>
      </c>
      <c r="G54" s="138">
        <v>4</v>
      </c>
      <c r="H54" s="138">
        <v>6330</v>
      </c>
      <c r="I54" s="138">
        <v>2532</v>
      </c>
      <c r="J54" s="123" t="s">
        <v>104</v>
      </c>
      <c r="K54" s="123" t="s">
        <v>116</v>
      </c>
      <c r="L54" s="123" t="s">
        <v>88</v>
      </c>
      <c r="M54" s="138"/>
    </row>
    <row r="55" ht="35" customHeight="1" spans="1:13">
      <c r="A55" s="123">
        <v>44</v>
      </c>
      <c r="B55" s="123" t="s">
        <v>331</v>
      </c>
      <c r="C55" s="123" t="s">
        <v>332</v>
      </c>
      <c r="D55" s="123">
        <v>330</v>
      </c>
      <c r="E55" s="123">
        <v>0</v>
      </c>
      <c r="F55" s="123">
        <v>5</v>
      </c>
      <c r="G55" s="123">
        <v>0</v>
      </c>
      <c r="H55" s="123">
        <v>1650</v>
      </c>
      <c r="I55" s="123">
        <v>0</v>
      </c>
      <c r="J55" s="130" t="s">
        <v>104</v>
      </c>
      <c r="K55" s="123" t="s">
        <v>116</v>
      </c>
      <c r="L55" s="123" t="s">
        <v>88</v>
      </c>
      <c r="M55" s="138"/>
    </row>
    <row r="56" ht="35" customHeight="1" spans="1:13">
      <c r="A56" s="123">
        <v>45</v>
      </c>
      <c r="B56" s="123" t="s">
        <v>333</v>
      </c>
      <c r="C56" s="123" t="s">
        <v>332</v>
      </c>
      <c r="D56" s="123">
        <v>370</v>
      </c>
      <c r="E56" s="123">
        <v>0</v>
      </c>
      <c r="F56" s="123">
        <v>5</v>
      </c>
      <c r="G56" s="123">
        <v>0</v>
      </c>
      <c r="H56" s="123">
        <v>1850</v>
      </c>
      <c r="I56" s="123">
        <v>0</v>
      </c>
      <c r="J56" s="130" t="s">
        <v>104</v>
      </c>
      <c r="K56" s="123" t="s">
        <v>116</v>
      </c>
      <c r="L56" s="123" t="s">
        <v>88</v>
      </c>
      <c r="M56" s="138"/>
    </row>
    <row r="57" ht="35" customHeight="1" spans="1:13">
      <c r="A57" s="123">
        <v>46</v>
      </c>
      <c r="B57" s="123" t="s">
        <v>334</v>
      </c>
      <c r="C57" s="123" t="s">
        <v>335</v>
      </c>
      <c r="D57" s="123">
        <v>140</v>
      </c>
      <c r="E57" s="123">
        <v>0</v>
      </c>
      <c r="F57" s="123">
        <v>5</v>
      </c>
      <c r="G57" s="123">
        <v>0</v>
      </c>
      <c r="H57" s="123">
        <v>700</v>
      </c>
      <c r="I57" s="123">
        <v>0</v>
      </c>
      <c r="J57" s="130" t="s">
        <v>104</v>
      </c>
      <c r="K57" s="123" t="s">
        <v>116</v>
      </c>
      <c r="L57" s="123" t="s">
        <v>88</v>
      </c>
      <c r="M57" s="138"/>
    </row>
    <row r="58" ht="35" customHeight="1" spans="1:13">
      <c r="A58" s="123">
        <v>47</v>
      </c>
      <c r="B58" s="123" t="s">
        <v>336</v>
      </c>
      <c r="C58" s="123" t="s">
        <v>332</v>
      </c>
      <c r="D58" s="123">
        <v>530</v>
      </c>
      <c r="E58" s="123">
        <v>0</v>
      </c>
      <c r="F58" s="123">
        <v>5</v>
      </c>
      <c r="G58" s="123">
        <v>0</v>
      </c>
      <c r="H58" s="123">
        <v>2650</v>
      </c>
      <c r="I58" s="123">
        <v>0</v>
      </c>
      <c r="J58" s="130" t="s">
        <v>104</v>
      </c>
      <c r="K58" s="123" t="s">
        <v>116</v>
      </c>
      <c r="L58" s="123" t="s">
        <v>88</v>
      </c>
      <c r="M58" s="138"/>
    </row>
    <row r="59" ht="35" customHeight="1" spans="1:13">
      <c r="A59" s="123">
        <v>48</v>
      </c>
      <c r="B59" s="123" t="s">
        <v>337</v>
      </c>
      <c r="C59" s="123" t="s">
        <v>332</v>
      </c>
      <c r="D59" s="123">
        <v>210</v>
      </c>
      <c r="E59" s="123">
        <v>0</v>
      </c>
      <c r="F59" s="123">
        <v>6</v>
      </c>
      <c r="G59" s="123">
        <v>0</v>
      </c>
      <c r="H59" s="123">
        <v>1260</v>
      </c>
      <c r="I59" s="123">
        <v>0</v>
      </c>
      <c r="J59" s="130" t="s">
        <v>104</v>
      </c>
      <c r="K59" s="123" t="s">
        <v>116</v>
      </c>
      <c r="L59" s="123" t="s">
        <v>88</v>
      </c>
      <c r="M59" s="138"/>
    </row>
    <row r="60" ht="35" customHeight="1" spans="1:13">
      <c r="A60" s="123">
        <v>49</v>
      </c>
      <c r="B60" s="123" t="s">
        <v>338</v>
      </c>
      <c r="C60" s="123" t="s">
        <v>332</v>
      </c>
      <c r="D60" s="123">
        <v>350</v>
      </c>
      <c r="E60" s="123">
        <v>0</v>
      </c>
      <c r="F60" s="123">
        <v>8</v>
      </c>
      <c r="G60" s="123">
        <v>0</v>
      </c>
      <c r="H60" s="123">
        <v>2800</v>
      </c>
      <c r="I60" s="123">
        <v>0</v>
      </c>
      <c r="J60" s="130" t="s">
        <v>104</v>
      </c>
      <c r="K60" s="123" t="s">
        <v>116</v>
      </c>
      <c r="L60" s="123" t="s">
        <v>88</v>
      </c>
      <c r="M60" s="138"/>
    </row>
    <row r="61" ht="35" customHeight="1" spans="1:13">
      <c r="A61" s="123">
        <v>50</v>
      </c>
      <c r="B61" s="123" t="s">
        <v>339</v>
      </c>
      <c r="C61" s="123" t="s">
        <v>332</v>
      </c>
      <c r="D61" s="123">
        <v>210</v>
      </c>
      <c r="E61" s="123">
        <v>0</v>
      </c>
      <c r="F61" s="123">
        <v>5</v>
      </c>
      <c r="G61" s="123">
        <v>0</v>
      </c>
      <c r="H61" s="123">
        <v>1050</v>
      </c>
      <c r="I61" s="123">
        <v>0</v>
      </c>
      <c r="J61" s="130" t="s">
        <v>104</v>
      </c>
      <c r="K61" s="123" t="s">
        <v>116</v>
      </c>
      <c r="L61" s="123" t="s">
        <v>88</v>
      </c>
      <c r="M61" s="138"/>
    </row>
    <row r="62" ht="35" customHeight="1" spans="1:13">
      <c r="A62" s="123">
        <v>51</v>
      </c>
      <c r="B62" s="123" t="s">
        <v>340</v>
      </c>
      <c r="C62" s="123" t="s">
        <v>332</v>
      </c>
      <c r="D62" s="123">
        <v>210</v>
      </c>
      <c r="E62" s="123">
        <v>0</v>
      </c>
      <c r="F62" s="123">
        <v>5</v>
      </c>
      <c r="G62" s="123">
        <v>0</v>
      </c>
      <c r="H62" s="123">
        <v>1050</v>
      </c>
      <c r="I62" s="123">
        <v>0</v>
      </c>
      <c r="J62" s="130" t="s">
        <v>104</v>
      </c>
      <c r="K62" s="123" t="s">
        <v>116</v>
      </c>
      <c r="L62" s="123" t="s">
        <v>88</v>
      </c>
      <c r="M62" s="138"/>
    </row>
    <row r="63" ht="35" customHeight="1" spans="1:13">
      <c r="A63" s="123">
        <v>52</v>
      </c>
      <c r="B63" s="123" t="s">
        <v>341</v>
      </c>
      <c r="C63" s="123" t="s">
        <v>342</v>
      </c>
      <c r="D63" s="123">
        <v>2680</v>
      </c>
      <c r="E63" s="123">
        <v>0</v>
      </c>
      <c r="F63" s="123">
        <v>8</v>
      </c>
      <c r="G63" s="123">
        <v>0</v>
      </c>
      <c r="H63" s="123">
        <v>21440</v>
      </c>
      <c r="I63" s="123">
        <v>0</v>
      </c>
      <c r="J63" s="130" t="s">
        <v>104</v>
      </c>
      <c r="K63" s="123" t="s">
        <v>116</v>
      </c>
      <c r="L63" s="123" t="s">
        <v>88</v>
      </c>
      <c r="M63" s="138"/>
    </row>
    <row r="64" ht="35" customHeight="1" spans="1:13">
      <c r="A64" s="123">
        <v>53</v>
      </c>
      <c r="B64" s="123" t="s">
        <v>343</v>
      </c>
      <c r="C64" s="123" t="s">
        <v>344</v>
      </c>
      <c r="D64" s="123">
        <v>1440</v>
      </c>
      <c r="E64" s="129">
        <v>790</v>
      </c>
      <c r="F64" s="123">
        <v>7</v>
      </c>
      <c r="G64" s="123">
        <v>4</v>
      </c>
      <c r="H64" s="123">
        <v>10080</v>
      </c>
      <c r="I64" s="123">
        <v>3160</v>
      </c>
      <c r="J64" s="130" t="s">
        <v>104</v>
      </c>
      <c r="K64" s="123" t="s">
        <v>116</v>
      </c>
      <c r="L64" s="123" t="s">
        <v>88</v>
      </c>
      <c r="M64" s="138"/>
    </row>
    <row r="65" ht="35" customHeight="1" spans="1:13">
      <c r="A65" s="123">
        <v>54</v>
      </c>
      <c r="B65" s="138" t="s">
        <v>345</v>
      </c>
      <c r="C65" s="138" t="s">
        <v>346</v>
      </c>
      <c r="D65" s="138">
        <v>1798</v>
      </c>
      <c r="E65" s="138">
        <v>1798</v>
      </c>
      <c r="F65" s="138">
        <v>15</v>
      </c>
      <c r="G65" s="138">
        <v>7</v>
      </c>
      <c r="H65" s="138">
        <v>26970</v>
      </c>
      <c r="I65" s="138">
        <v>12586</v>
      </c>
      <c r="J65" s="130" t="s">
        <v>104</v>
      </c>
      <c r="K65" s="123" t="s">
        <v>116</v>
      </c>
      <c r="L65" s="123" t="s">
        <v>88</v>
      </c>
      <c r="M65" s="138"/>
    </row>
    <row r="66" ht="35" customHeight="1" spans="1:13">
      <c r="A66" s="124" t="s">
        <v>112</v>
      </c>
      <c r="B66" s="125"/>
      <c r="C66" s="125"/>
      <c r="D66" s="125"/>
      <c r="E66" s="125"/>
      <c r="F66" s="125"/>
      <c r="G66" s="126"/>
      <c r="H66" s="127">
        <f>SUM(H8:H65)</f>
        <v>589299</v>
      </c>
      <c r="I66" s="127">
        <f>SUM(I8:I65)</f>
        <v>255400</v>
      </c>
      <c r="J66" s="139"/>
      <c r="K66" s="122"/>
      <c r="L66" s="122"/>
      <c r="M66" s="138"/>
    </row>
    <row r="67" ht="35" customHeight="1" spans="1:13">
      <c r="A67" s="141" t="s">
        <v>347</v>
      </c>
      <c r="B67" s="142"/>
      <c r="C67" s="142"/>
      <c r="D67" s="142"/>
      <c r="E67" s="142"/>
      <c r="F67" s="142"/>
      <c r="G67" s="143"/>
      <c r="H67" s="122">
        <f>H7+H66</f>
        <v>931269</v>
      </c>
      <c r="I67" s="122">
        <f>I7+I66</f>
        <v>313336</v>
      </c>
      <c r="J67" s="122"/>
      <c r="K67" s="122"/>
      <c r="L67" s="122">
        <v>1244605</v>
      </c>
      <c r="M67" s="122"/>
    </row>
  </sheetData>
  <autoFilter xmlns:etc="http://www.wps.cn/officeDocument/2017/etCustomData" ref="A2:M67" etc:filterBottomFollowUsedRange="0">
    <extLst/>
  </autoFilter>
  <mergeCells count="31">
    <mergeCell ref="A1:M1"/>
    <mergeCell ref="A7:G7"/>
    <mergeCell ref="A66:G66"/>
    <mergeCell ref="A67:G67"/>
    <mergeCell ref="L67:M67"/>
    <mergeCell ref="A27:A29"/>
    <mergeCell ref="A33:A35"/>
    <mergeCell ref="A36:A37"/>
    <mergeCell ref="A40:A41"/>
    <mergeCell ref="A43:A44"/>
    <mergeCell ref="A46:A47"/>
    <mergeCell ref="B27:B29"/>
    <mergeCell ref="B33:B35"/>
    <mergeCell ref="B36:B37"/>
    <mergeCell ref="B40:B41"/>
    <mergeCell ref="B43:B44"/>
    <mergeCell ref="B46:B47"/>
    <mergeCell ref="C27:C28"/>
    <mergeCell ref="C36:C37"/>
    <mergeCell ref="C43:C44"/>
    <mergeCell ref="E36:E37"/>
    <mergeCell ref="G36:G37"/>
    <mergeCell ref="I36:I37"/>
    <mergeCell ref="K36:K37"/>
    <mergeCell ref="K40:K41"/>
    <mergeCell ref="K43:K44"/>
    <mergeCell ref="K46:K47"/>
    <mergeCell ref="L36:L37"/>
    <mergeCell ref="L40:L41"/>
    <mergeCell ref="L43:L44"/>
    <mergeCell ref="L46:L47"/>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
  <sheetViews>
    <sheetView view="pageBreakPreview" zoomScale="70" zoomScaleNormal="100" workbookViewId="0">
      <selection activeCell="G13" sqref="G13"/>
    </sheetView>
  </sheetViews>
  <sheetFormatPr defaultColWidth="10" defaultRowHeight="19.95" customHeight="1" outlineLevelRow="5" outlineLevelCol="7"/>
  <cols>
    <col min="1" max="1" width="5.71666666666667" style="107" customWidth="1"/>
    <col min="2" max="2" width="38.5583333333333" style="108" customWidth="1"/>
    <col min="3" max="3" width="47.1416666666667" style="108" customWidth="1"/>
    <col min="4" max="4" width="39.1916666666667" style="108" customWidth="1"/>
    <col min="5" max="6" width="14.275" style="108" customWidth="1"/>
    <col min="7" max="7" width="17.4666666666667" style="107" customWidth="1"/>
    <col min="8" max="8" width="9.775" style="109"/>
    <col min="9" max="16380" width="9.775" style="108"/>
    <col min="16381" max="16383" width="10" style="108"/>
  </cols>
  <sheetData>
    <row r="1" ht="47" customHeight="1" spans="1:8">
      <c r="A1" s="110" t="s">
        <v>348</v>
      </c>
      <c r="B1" s="110"/>
      <c r="C1" s="110"/>
      <c r="D1" s="110"/>
      <c r="E1" s="110"/>
      <c r="F1" s="110"/>
      <c r="G1" s="110"/>
      <c r="H1" s="111"/>
    </row>
    <row r="2" ht="39" customHeight="1" spans="1:8">
      <c r="A2" s="112"/>
      <c r="B2" s="113" t="s">
        <v>142</v>
      </c>
      <c r="C2" s="113" t="s">
        <v>143</v>
      </c>
      <c r="D2" s="113" t="s">
        <v>144</v>
      </c>
      <c r="E2" s="114" t="s">
        <v>145</v>
      </c>
      <c r="F2" s="113" t="s">
        <v>146</v>
      </c>
      <c r="G2" s="114" t="s">
        <v>147</v>
      </c>
      <c r="H2" s="115"/>
    </row>
    <row r="3" ht="39" customHeight="1" spans="1:8">
      <c r="A3" s="112">
        <v>1</v>
      </c>
      <c r="B3" s="112" t="s">
        <v>250</v>
      </c>
      <c r="C3" s="112" t="s">
        <v>349</v>
      </c>
      <c r="D3" s="112" t="s">
        <v>350</v>
      </c>
      <c r="E3" s="112">
        <v>4900</v>
      </c>
      <c r="F3" s="112">
        <v>24</v>
      </c>
      <c r="G3" s="112">
        <f>E3*F3</f>
        <v>117600</v>
      </c>
      <c r="H3" s="115"/>
    </row>
    <row r="4" ht="39" customHeight="1" spans="1:8">
      <c r="A4" s="116">
        <v>2</v>
      </c>
      <c r="B4" s="112" t="s">
        <v>252</v>
      </c>
      <c r="C4" s="112" t="s">
        <v>151</v>
      </c>
      <c r="D4" s="112" t="s">
        <v>351</v>
      </c>
      <c r="E4" s="112">
        <v>1800</v>
      </c>
      <c r="F4" s="112">
        <v>12</v>
      </c>
      <c r="G4" s="112">
        <f>E4*F4</f>
        <v>21600</v>
      </c>
      <c r="H4" s="115"/>
    </row>
    <row r="5" ht="39" customHeight="1" spans="1:8">
      <c r="A5" s="116">
        <v>3</v>
      </c>
      <c r="B5" s="112" t="s">
        <v>151</v>
      </c>
      <c r="C5" s="112" t="s">
        <v>350</v>
      </c>
      <c r="D5" s="112" t="s">
        <v>352</v>
      </c>
      <c r="E5" s="112">
        <v>11170</v>
      </c>
      <c r="F5" s="112">
        <v>17</v>
      </c>
      <c r="G5" s="112">
        <f>E5*F5</f>
        <v>189890</v>
      </c>
      <c r="H5" s="115"/>
    </row>
    <row r="6" ht="39" customHeight="1" spans="1:8">
      <c r="A6" s="117" t="s">
        <v>152</v>
      </c>
      <c r="B6" s="118"/>
      <c r="C6" s="118"/>
      <c r="D6" s="119"/>
      <c r="E6" s="120">
        <f>SUM(E3:E5)</f>
        <v>17870</v>
      </c>
      <c r="F6" s="112"/>
      <c r="G6" s="120">
        <f>SUM(G3:G5)</f>
        <v>329090</v>
      </c>
      <c r="H6" s="115"/>
    </row>
  </sheetData>
  <mergeCells count="2">
    <mergeCell ref="A1:G1"/>
    <mergeCell ref="A6:D6"/>
  </mergeCells>
  <pageMargins left="0.7" right="0.7" top="0.75" bottom="0.75" header="0.3" footer="0.3"/>
  <pageSetup paperSize="9" scale="75" orientation="landscape"/>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dimension ref="A1:I8"/>
  <sheetViews>
    <sheetView zoomScale="80" zoomScaleNormal="80" workbookViewId="0">
      <selection activeCell="B6" sqref="B6"/>
    </sheetView>
  </sheetViews>
  <sheetFormatPr defaultColWidth="8.75" defaultRowHeight="33" customHeight="1" outlineLevelRow="7"/>
  <cols>
    <col min="1" max="1" width="13.3333333333333" style="65" customWidth="1"/>
    <col min="2" max="2" width="34.3333333333333" style="25" customWidth="1"/>
    <col min="3" max="3" width="25.5" style="66" customWidth="1"/>
    <col min="4" max="4" width="13" style="63" customWidth="1"/>
    <col min="5" max="5" width="14" style="25"/>
    <col min="6" max="6" width="14" style="67"/>
    <col min="7" max="7" width="13.7" style="67" customWidth="1"/>
    <col min="8" max="8" width="10.2666666666667" style="25"/>
    <col min="9" max="9" width="12.7333333333333" style="25"/>
    <col min="10" max="16384" width="8.75" style="25"/>
  </cols>
  <sheetData>
    <row r="1" customHeight="1" spans="1:4">
      <c r="A1" s="68" t="s">
        <v>25</v>
      </c>
      <c r="B1" s="68"/>
      <c r="C1" s="68"/>
      <c r="D1" s="68"/>
    </row>
    <row r="2" s="63" customFormat="1" customHeight="1" spans="1:7">
      <c r="A2" s="69" t="s">
        <v>20</v>
      </c>
      <c r="B2" s="70" t="s">
        <v>21</v>
      </c>
      <c r="C2" s="71" t="s">
        <v>22</v>
      </c>
      <c r="D2" s="70" t="s">
        <v>23</v>
      </c>
      <c r="F2" s="72"/>
      <c r="G2" s="72"/>
    </row>
    <row r="3" s="63" customFormat="1" customHeight="1" spans="1:7">
      <c r="A3" s="73" t="s">
        <v>353</v>
      </c>
      <c r="B3" s="74"/>
      <c r="C3" s="75"/>
      <c r="D3" s="70"/>
      <c r="F3" s="72"/>
      <c r="G3" s="72"/>
    </row>
    <row r="4" s="64" customFormat="1" customHeight="1" spans="1:7">
      <c r="A4" s="76">
        <v>1</v>
      </c>
      <c r="B4" s="77" t="s">
        <v>354</v>
      </c>
      <c r="C4" s="75"/>
      <c r="D4" s="77"/>
      <c r="F4" s="78"/>
      <c r="G4" s="78"/>
    </row>
    <row r="5" customHeight="1" spans="1:9">
      <c r="A5" s="81">
        <v>1.1</v>
      </c>
      <c r="B5" s="79" t="str">
        <f>西湖清单明细!A4</f>
        <v>一、道路垃圾捡拾</v>
      </c>
      <c r="C5" s="80"/>
      <c r="D5" s="70"/>
      <c r="H5" s="67"/>
      <c r="I5" s="67"/>
    </row>
    <row r="6" customHeight="1" spans="1:4">
      <c r="A6" s="81">
        <v>1.2</v>
      </c>
      <c r="B6" s="79" t="str">
        <f>西湖清单明细!A7</f>
        <v>二、道路清扫保洁</v>
      </c>
      <c r="C6" s="80"/>
      <c r="D6" s="70"/>
    </row>
    <row r="7" customHeight="1" spans="1:4">
      <c r="A7" s="81">
        <v>1.3</v>
      </c>
      <c r="B7" s="79" t="str">
        <f>西湖清单明细!A11</f>
        <v>三、人行道清扫保洁</v>
      </c>
      <c r="C7" s="80"/>
      <c r="D7" s="70"/>
    </row>
    <row r="8" customHeight="1" spans="1:4">
      <c r="A8" s="81">
        <v>1.4</v>
      </c>
      <c r="B8" s="79" t="str">
        <f>西湖清单明细!A15</f>
        <v>四、道路冰雪清除清运</v>
      </c>
      <c r="C8" s="80"/>
      <c r="D8" s="70"/>
    </row>
  </sheetData>
  <mergeCells count="2">
    <mergeCell ref="A1:D1"/>
    <mergeCell ref="A3:B3"/>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XFD21"/>
  <sheetViews>
    <sheetView view="pageBreakPreview" zoomScaleNormal="80" workbookViewId="0">
      <selection activeCell="D16" sqref="D16"/>
    </sheetView>
  </sheetViews>
  <sheetFormatPr defaultColWidth="9" defaultRowHeight="14.25"/>
  <cols>
    <col min="1" max="1" width="4.5" style="27" customWidth="1"/>
    <col min="2" max="2" width="8.175" style="28" customWidth="1"/>
    <col min="3" max="3" width="5.33333333333333" style="28" customWidth="1"/>
    <col min="4" max="4" width="18.1333333333333" style="28" customWidth="1"/>
    <col min="5" max="5" width="7.13333333333333" style="29" customWidth="1"/>
    <col min="6" max="6" width="11.8916666666667" style="28" customWidth="1"/>
    <col min="7" max="7" width="11.0916666666667" style="28" customWidth="1"/>
    <col min="8" max="8" width="13.3833333333333" style="30" customWidth="1"/>
    <col min="9" max="9" width="51.4" style="30" customWidth="1"/>
    <col min="10" max="10" width="10.25" style="30" customWidth="1"/>
    <col min="11" max="11" width="9" style="21"/>
    <col min="12" max="12" width="9.63333333333333" style="21"/>
    <col min="13" max="13" width="12.6333333333333" style="21"/>
    <col min="14" max="16381" width="9" style="21"/>
    <col min="16382" max="16384" width="9" style="25"/>
  </cols>
  <sheetData>
    <row r="1" s="21" customFormat="1" ht="10.5" spans="1:10">
      <c r="A1" s="31" t="s">
        <v>355</v>
      </c>
      <c r="B1" s="31"/>
      <c r="C1" s="31"/>
      <c r="D1" s="31"/>
      <c r="E1" s="31"/>
      <c r="F1" s="31"/>
      <c r="G1" s="31"/>
      <c r="H1" s="31"/>
      <c r="I1" s="31"/>
      <c r="J1" s="31"/>
    </row>
    <row r="2" s="21" customFormat="1" ht="24" customHeight="1" spans="1:10">
      <c r="A2" s="31"/>
      <c r="B2" s="31"/>
      <c r="C2" s="31"/>
      <c r="D2" s="31"/>
      <c r="E2" s="31"/>
      <c r="F2" s="31"/>
      <c r="G2" s="31"/>
      <c r="H2" s="31"/>
      <c r="I2" s="31"/>
      <c r="J2" s="31"/>
    </row>
    <row r="3" s="22" customFormat="1" ht="41" customHeight="1" spans="1:10">
      <c r="A3" s="32" t="s">
        <v>20</v>
      </c>
      <c r="B3" s="32" t="s">
        <v>29</v>
      </c>
      <c r="C3" s="32" t="s">
        <v>20</v>
      </c>
      <c r="D3" s="32" t="s">
        <v>30</v>
      </c>
      <c r="E3" s="32" t="s">
        <v>31</v>
      </c>
      <c r="F3" s="32" t="s">
        <v>32</v>
      </c>
      <c r="G3" s="32" t="s">
        <v>33</v>
      </c>
      <c r="H3" s="33" t="s">
        <v>34</v>
      </c>
      <c r="I3" s="32" t="s">
        <v>35</v>
      </c>
      <c r="J3" s="33" t="s">
        <v>23</v>
      </c>
    </row>
    <row r="4" s="24" customFormat="1" ht="24.95" customHeight="1" spans="1:10">
      <c r="A4" s="34" t="s">
        <v>356</v>
      </c>
      <c r="B4" s="34"/>
      <c r="C4" s="34"/>
      <c r="D4" s="34"/>
      <c r="E4" s="35"/>
      <c r="F4" s="34"/>
      <c r="G4" s="34"/>
      <c r="H4" s="36"/>
      <c r="I4" s="47"/>
      <c r="J4" s="47"/>
    </row>
    <row r="5" s="24" customFormat="1" ht="63" spans="1:10">
      <c r="A5" s="39">
        <v>1</v>
      </c>
      <c r="B5" s="40" t="s">
        <v>357</v>
      </c>
      <c r="C5" s="39">
        <v>1</v>
      </c>
      <c r="D5" s="40" t="s">
        <v>358</v>
      </c>
      <c r="E5" s="41" t="s">
        <v>68</v>
      </c>
      <c r="F5" s="51">
        <f>西湖巷道明细!D89</f>
        <v>71949</v>
      </c>
      <c r="G5" s="42"/>
      <c r="H5" s="42"/>
      <c r="I5" s="104" t="s">
        <v>359</v>
      </c>
      <c r="J5" s="47"/>
    </row>
    <row r="6" s="24" customFormat="1" ht="26" customHeight="1" spans="1:10">
      <c r="A6" s="32" t="s">
        <v>174</v>
      </c>
      <c r="B6" s="32"/>
      <c r="C6" s="32"/>
      <c r="D6" s="32"/>
      <c r="E6" s="52"/>
      <c r="F6" s="32"/>
      <c r="G6" s="32"/>
      <c r="H6" s="47"/>
      <c r="I6" s="104"/>
      <c r="J6" s="47"/>
    </row>
    <row r="7" s="23" customFormat="1" ht="24.95" customHeight="1" spans="1:10">
      <c r="A7" s="34" t="s">
        <v>360</v>
      </c>
      <c r="B7" s="34"/>
      <c r="C7" s="34"/>
      <c r="D7" s="34"/>
      <c r="E7" s="35"/>
      <c r="F7" s="34"/>
      <c r="G7" s="34"/>
      <c r="H7" s="36"/>
      <c r="I7" s="36"/>
      <c r="J7" s="36"/>
    </row>
    <row r="8" s="23" customFormat="1" ht="210" spans="1:16384">
      <c r="A8" s="39">
        <v>1</v>
      </c>
      <c r="B8" s="40" t="s">
        <v>357</v>
      </c>
      <c r="C8" s="39">
        <v>1</v>
      </c>
      <c r="D8" s="40" t="s">
        <v>361</v>
      </c>
      <c r="E8" s="41" t="s">
        <v>39</v>
      </c>
      <c r="F8" s="42">
        <f>西湖巷道明细!H102</f>
        <v>6941.76</v>
      </c>
      <c r="G8" s="103"/>
      <c r="H8" s="42"/>
      <c r="I8" s="105" t="str">
        <f>北站西路清单明细!I5</f>
        <v>1、道路清扫、保洁工作要求：道路机械化清扫，日最低气温在 5℃以上带水作业，全天一扫全保，早扫于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8" s="36"/>
      <c r="XEW8" s="106"/>
      <c r="XEX8" s="106"/>
      <c r="XEY8" s="106"/>
      <c r="XEZ8" s="106"/>
      <c r="XFA8" s="106"/>
      <c r="XFB8" s="106"/>
      <c r="XFC8" s="106"/>
      <c r="XFD8" s="106"/>
    </row>
    <row r="9" s="21" customFormat="1" ht="210" outlineLevel="1" spans="1:16384">
      <c r="A9" s="37">
        <v>2</v>
      </c>
      <c r="B9" s="40" t="s">
        <v>357</v>
      </c>
      <c r="C9" s="39">
        <v>2</v>
      </c>
      <c r="D9" s="40" t="s">
        <v>362</v>
      </c>
      <c r="E9" s="41" t="s">
        <v>39</v>
      </c>
      <c r="F9" s="42">
        <f>西湖巷道明细!H96</f>
        <v>274010</v>
      </c>
      <c r="G9" s="42"/>
      <c r="H9" s="42"/>
      <c r="I9" s="57" t="str">
        <f>北站西路清单明细!I7</f>
        <v>1、道路清扫、保洁工作要求：道路机械化清扫，日最低气温在 5℃以上带水作业，三天一扫每天保洁，早扫于 8 点 30 前完毕。主要道路保洁时间不低于 12 小时，一般道路保洁时间不低于 8 小时，不间断进行巡回保洁。
2、道路机扫、保洁工作内容：
检查车辆安全、路面清扫保洁、垃圾运送、车辆清洁保养。
3、城市 “牛皮癣” 清除：每周最少一次，及时处理新增张贴物，确保区域内无明显 “牛皮癣” 残留，张贴物留存时间不得超过 2 小时。
4、城市家具保洁：每周至少全面清洁一次公交站台，维持外观洁净，路灯杆等城市家居及护栏每月擦洗1次”。
5、车行道栏杆清洁：每月至少进行一次全面擦洗，确保无积尘污垢，遇特殊情况及时清洁。
6、人行分隔栏清洁：每月至少进行一次全面清理，保证栏体整洁美观，发现污渍及时处理。
7、果皮箱清理：每日清理不少于一次，及时清空垃圾并清洁箱体，使其无异味、无外溢，箱体损坏及时上报维修。
8、道路清扫、保洁工作要求及考核标准：必须满足《乌鲁木齐市城市道路清扫保洁质量要求与作业规范》及《区城市管理局市容环境卫生检查管理办法》的考核要求。
9、其他未尽事宜详见编制说明中环卫服务保洁要求。
10、区委、管委会 (区政府) 安排的其他临吋性环境卫生治理工作。</v>
      </c>
      <c r="J9" s="58"/>
      <c r="XEW9" s="25"/>
      <c r="XEX9" s="25"/>
      <c r="XEY9" s="25"/>
      <c r="XEZ9" s="25"/>
      <c r="XFA9" s="25"/>
      <c r="XFB9" s="25"/>
      <c r="XFC9" s="25"/>
      <c r="XFD9" s="25"/>
    </row>
    <row r="10" s="24" customFormat="1" ht="24.95" customHeight="1" spans="1:10">
      <c r="A10" s="44" t="s">
        <v>45</v>
      </c>
      <c r="B10" s="45"/>
      <c r="C10" s="45"/>
      <c r="D10" s="45"/>
      <c r="E10" s="45"/>
      <c r="F10" s="45"/>
      <c r="G10" s="45"/>
      <c r="H10" s="47"/>
      <c r="I10" s="59"/>
      <c r="J10" s="42"/>
    </row>
    <row r="11" s="25" customFormat="1" ht="25" customHeight="1" spans="1:10">
      <c r="A11" s="48" t="s">
        <v>363</v>
      </c>
      <c r="B11" s="49"/>
      <c r="C11" s="49"/>
      <c r="D11" s="49"/>
      <c r="E11" s="50"/>
      <c r="F11" s="49"/>
      <c r="G11" s="49"/>
      <c r="H11" s="49"/>
      <c r="I11" s="49"/>
      <c r="J11" s="34"/>
    </row>
    <row r="12" s="25" customFormat="1" ht="115.5" spans="1:10">
      <c r="A12" s="39">
        <v>1</v>
      </c>
      <c r="B12" s="39" t="s">
        <v>357</v>
      </c>
      <c r="C12" s="39">
        <v>1</v>
      </c>
      <c r="D12" s="40" t="s">
        <v>49</v>
      </c>
      <c r="E12" s="41" t="s">
        <v>39</v>
      </c>
      <c r="F12" s="51">
        <f>西湖巷道明细!I92</f>
        <v>136800</v>
      </c>
      <c r="G12" s="42"/>
      <c r="H12" s="42"/>
      <c r="I12" s="60" t="str">
        <f>北站西路清单明细!I11</f>
        <v>四级人行道清扫保洁要求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12" s="42"/>
    </row>
    <row r="13" s="25" customFormat="1" ht="120" customHeight="1" spans="1:10">
      <c r="A13" s="39">
        <v>2</v>
      </c>
      <c r="B13" s="39" t="s">
        <v>357</v>
      </c>
      <c r="C13" s="39">
        <v>2</v>
      </c>
      <c r="D13" s="40" t="s">
        <v>364</v>
      </c>
      <c r="E13" s="41" t="s">
        <v>39</v>
      </c>
      <c r="F13" s="51">
        <f>西湖巷道明细!I93+西湖巷道明细!I94+西湖巷道明细!I95+西湖巷道明细!I102</f>
        <v>23781.76</v>
      </c>
      <c r="G13" s="42"/>
      <c r="H13" s="42"/>
      <c r="I13" s="60" t="str">
        <f>I12</f>
        <v>四级人行道清扫保洁要求
1、道路人工清扫、保洁工作内容：准备工具、路面清扫保洁、垃圾运送、工具清洁保养
2、每日早 8 点开始，10 点前完成首次清扫。主要人行道保洁时长不低于 10 小时，一般人行道不低于 6 小时，其间持续巡回清扫
3、道路清扫、保洁工作要求及考核标准：必须满足《乌鲁木齐市城市道路清扫保洁质量要求与作业规范》及《区城市管理局市容环境卫生检查管理办法》的考核要求；人工清扫落叶、杂物、灰尘等，清理口香糖污渍等顽固垃圾。收集的垃圾及时运送至指定地点。
4、其他未尽事宜详见编制说明中环卫服务保洁要求
5、区委、管委会(区政府)安排的其他临吋性环境卫生治理工作</v>
      </c>
      <c r="J13" s="42"/>
    </row>
    <row r="14" s="24" customFormat="1" ht="24.95" customHeight="1" spans="1:10">
      <c r="A14" s="32" t="s">
        <v>51</v>
      </c>
      <c r="B14" s="32"/>
      <c r="C14" s="32"/>
      <c r="D14" s="32"/>
      <c r="E14" s="52"/>
      <c r="F14" s="32"/>
      <c r="G14" s="32"/>
      <c r="H14" s="47"/>
      <c r="I14" s="47"/>
      <c r="J14" s="42"/>
    </row>
    <row r="15" s="23" customFormat="1" ht="24.95" customHeight="1" spans="1:10">
      <c r="A15" s="34" t="s">
        <v>365</v>
      </c>
      <c r="B15" s="34"/>
      <c r="C15" s="34"/>
      <c r="D15" s="34"/>
      <c r="E15" s="35"/>
      <c r="F15" s="34"/>
      <c r="G15" s="34"/>
      <c r="H15" s="36"/>
      <c r="I15" s="36"/>
      <c r="J15" s="36"/>
    </row>
    <row r="16" s="21" customFormat="1" ht="175" customHeight="1" spans="1:10">
      <c r="A16" s="39">
        <v>1</v>
      </c>
      <c r="B16" s="39" t="s">
        <v>357</v>
      </c>
      <c r="C16" s="39">
        <v>1</v>
      </c>
      <c r="D16" s="39" t="s">
        <v>366</v>
      </c>
      <c r="E16" s="39" t="s">
        <v>39</v>
      </c>
      <c r="F16" s="53">
        <f>西湖巷道明细!H103</f>
        <v>487111.76</v>
      </c>
      <c r="G16" s="54"/>
      <c r="H16" s="42"/>
      <c r="I16" s="60" t="str">
        <f>北站西路清单明细!I16</f>
        <v>巷道区域清除冰雪-清雪不清运
1、道路机械清除冰雪工作内容：检查车辆安全、安装推雪板、清除路面冰雪、拆除推雪板、车辆清洁保养等；融雪剂机械撒布；清理积雪
2、道路清除冰雪工作要求：辖区主干道要即下即清；次干道（机动车道、非机动车道、人行道）要当天扫当天清；对背街小巷和小区、庭院在当天扫、2日清
3、道路清除冰雪工作要求：进入冬季前，准备能满足外运积雪倾倒的雪场
4、道路清除冰雪工作要求：自行采购用于清扫的清雪车辆及配套的扫刷等耗材，扫刷标准及质量应符合相应车辆设备的厂家规范，因扫刷的不规范造成机械设备损坏及其他相应损失自行承担后果
5、道路清除冰雪工作要求：进入冬季，需提供履带及胶轮挖掘机、吊车、装载机等，初冬及冬末时需及时安排吊车等高空作业车辆及时进行冰挂清除工作;进入冬季前，准备足够的防滑物资，摆放在所需位置
6、道路清除冰雪考核要求：必须满足《乌鲁木齐市冬季冰雪清除工作实施方案》及《区城市管理局市容环境卫生检查管理办法》的考核要求
7、其他未尽事宜详见编制说明中环卫服务保洁要求
8、区委、管委会(区政府)安排的其他临吋性环境卫生治理工作</v>
      </c>
      <c r="J16" s="42"/>
    </row>
    <row r="17" s="24" customFormat="1" ht="27" customHeight="1" spans="1:10">
      <c r="A17" s="44" t="s">
        <v>59</v>
      </c>
      <c r="B17" s="45"/>
      <c r="C17" s="45"/>
      <c r="D17" s="45"/>
      <c r="E17" s="45"/>
      <c r="F17" s="45"/>
      <c r="G17" s="45"/>
      <c r="H17" s="47"/>
      <c r="I17" s="61"/>
      <c r="J17" s="62"/>
    </row>
    <row r="18" s="26" customFormat="1" ht="25" customHeight="1" spans="1:10">
      <c r="A18" s="32" t="s">
        <v>71</v>
      </c>
      <c r="B18" s="32"/>
      <c r="C18" s="32"/>
      <c r="D18" s="32"/>
      <c r="E18" s="52"/>
      <c r="F18" s="32"/>
      <c r="G18" s="32"/>
      <c r="H18" s="47"/>
      <c r="I18" s="47"/>
      <c r="J18" s="47"/>
    </row>
    <row r="19" s="21" customFormat="1" ht="17" customHeight="1" spans="1:10">
      <c r="A19" s="27"/>
      <c r="B19" s="28"/>
      <c r="C19" s="28"/>
      <c r="D19" s="28"/>
      <c r="E19" s="29"/>
      <c r="F19" s="28"/>
      <c r="G19" s="28"/>
      <c r="H19" s="30"/>
      <c r="I19" s="30"/>
      <c r="J19" s="30"/>
    </row>
    <row r="21" spans="8:9">
      <c r="H21" s="56"/>
      <c r="I21" s="56"/>
    </row>
  </sheetData>
  <mergeCells count="10">
    <mergeCell ref="A4:H4"/>
    <mergeCell ref="A6:G6"/>
    <mergeCell ref="A7:H7"/>
    <mergeCell ref="A10:G10"/>
    <mergeCell ref="A11:H11"/>
    <mergeCell ref="A14:G14"/>
    <mergeCell ref="A15:H15"/>
    <mergeCell ref="A17:G17"/>
    <mergeCell ref="A18:G18"/>
    <mergeCell ref="A1:J2"/>
  </mergeCells>
  <pageMargins left="0.751388888888889" right="0.629861111111111" top="0.432638888888889" bottom="0.550694444444444" header="0.354166666666667" footer="0.5"/>
  <pageSetup paperSize="9" scale="95" orientation="landscape" horizontalDpi="600"/>
  <headerFooter/>
  <rowBreaks count="1" manualBreakCount="1">
    <brk id="18"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105"/>
  <sheetViews>
    <sheetView zoomScale="85" zoomScaleNormal="85" topLeftCell="A79" workbookViewId="0">
      <selection activeCell="A100" sqref="$A100:$XFD101"/>
    </sheetView>
  </sheetViews>
  <sheetFormatPr defaultColWidth="9" defaultRowHeight="13.5"/>
  <cols>
    <col min="1" max="1" width="5.75" customWidth="1"/>
    <col min="2" max="2" width="12.8833333333333" style="84" customWidth="1"/>
    <col min="3" max="3" width="27.1416666666667" customWidth="1"/>
    <col min="4" max="4" width="9.71666666666667" customWidth="1"/>
    <col min="5" max="5" width="7.575" customWidth="1"/>
    <col min="6" max="6" width="6.71666666666667" customWidth="1"/>
    <col min="7" max="7" width="7.575" customWidth="1"/>
    <col min="8" max="8" width="13.975" customWidth="1"/>
    <col min="9" max="9" width="10.2833333333333" customWidth="1"/>
    <col min="10" max="10" width="17.25" customWidth="1"/>
    <col min="11" max="11" width="6.11666666666667" customWidth="1"/>
    <col min="12" max="12" width="10.1416666666667" customWidth="1"/>
  </cols>
  <sheetData>
    <row r="1" ht="45" customHeight="1" spans="1:12">
      <c r="A1" s="85" t="s">
        <v>367</v>
      </c>
      <c r="B1" s="85"/>
      <c r="C1" s="85"/>
      <c r="D1" s="85"/>
      <c r="E1" s="85"/>
      <c r="F1" s="85"/>
      <c r="G1" s="85"/>
      <c r="H1" s="85"/>
      <c r="I1" s="85"/>
      <c r="J1" s="85"/>
      <c r="K1" s="85"/>
      <c r="L1" s="91"/>
    </row>
    <row r="2" ht="40.5" spans="1:12">
      <c r="A2" s="3" t="s">
        <v>20</v>
      </c>
      <c r="B2" s="18" t="s">
        <v>31</v>
      </c>
      <c r="C2" s="3" t="s">
        <v>73</v>
      </c>
      <c r="D2" s="3" t="s">
        <v>75</v>
      </c>
      <c r="E2" s="3" t="s">
        <v>76</v>
      </c>
      <c r="F2" s="3" t="s">
        <v>368</v>
      </c>
      <c r="G2" s="3" t="s">
        <v>78</v>
      </c>
      <c r="H2" s="3" t="s">
        <v>369</v>
      </c>
      <c r="I2" s="3" t="s">
        <v>80</v>
      </c>
      <c r="J2" s="3" t="s">
        <v>23</v>
      </c>
      <c r="K2" s="92"/>
      <c r="L2" s="91"/>
    </row>
    <row r="3" s="82" customFormat="1" ht="26" customHeight="1" spans="1:12">
      <c r="A3" s="86">
        <v>1</v>
      </c>
      <c r="B3" s="86" t="s">
        <v>370</v>
      </c>
      <c r="C3" s="87" t="s">
        <v>371</v>
      </c>
      <c r="D3" s="88">
        <f>385+147+277+246+313+665+138+575</f>
        <v>2746</v>
      </c>
      <c r="E3" s="88">
        <v>0</v>
      </c>
      <c r="F3" s="88">
        <v>4</v>
      </c>
      <c r="G3" s="88">
        <v>0</v>
      </c>
      <c r="H3" s="89">
        <f t="shared" ref="H3:H66" si="0">F3*D3</f>
        <v>10984</v>
      </c>
      <c r="I3" s="89">
        <v>0</v>
      </c>
      <c r="J3" s="93" t="s">
        <v>372</v>
      </c>
      <c r="K3" s="93" t="s">
        <v>373</v>
      </c>
      <c r="L3" s="94"/>
    </row>
    <row r="4" s="82" customFormat="1" ht="26" customHeight="1" spans="1:12">
      <c r="A4" s="86">
        <v>2</v>
      </c>
      <c r="B4" s="86"/>
      <c r="C4" s="87" t="s">
        <v>374</v>
      </c>
      <c r="D4" s="88">
        <f>484+50+50+191+52+38+35+36</f>
        <v>936</v>
      </c>
      <c r="E4" s="88">
        <v>0</v>
      </c>
      <c r="F4" s="88">
        <v>4</v>
      </c>
      <c r="G4" s="88">
        <v>0</v>
      </c>
      <c r="H4" s="89">
        <f t="shared" si="0"/>
        <v>3744</v>
      </c>
      <c r="I4" s="89">
        <v>0</v>
      </c>
      <c r="J4" s="93" t="s">
        <v>372</v>
      </c>
      <c r="K4" s="93"/>
      <c r="L4" s="94"/>
    </row>
    <row r="5" s="82" customFormat="1" ht="26" customHeight="1" spans="1:12">
      <c r="A5" s="86">
        <v>3</v>
      </c>
      <c r="B5" s="86"/>
      <c r="C5" s="87" t="s">
        <v>375</v>
      </c>
      <c r="D5" s="88">
        <v>1400</v>
      </c>
      <c r="E5" s="88">
        <v>0</v>
      </c>
      <c r="F5" s="88">
        <v>8</v>
      </c>
      <c r="G5" s="88">
        <v>0</v>
      </c>
      <c r="H5" s="89">
        <f t="shared" si="0"/>
        <v>11200</v>
      </c>
      <c r="I5" s="89">
        <v>0</v>
      </c>
      <c r="J5" s="93" t="s">
        <v>109</v>
      </c>
      <c r="K5" s="93"/>
      <c r="L5" s="94"/>
    </row>
    <row r="6" s="82" customFormat="1" ht="26" customHeight="1" spans="1:12">
      <c r="A6" s="86"/>
      <c r="B6" s="86"/>
      <c r="C6" s="87"/>
      <c r="D6" s="88">
        <v>370</v>
      </c>
      <c r="E6" s="88">
        <v>0</v>
      </c>
      <c r="F6" s="88">
        <v>6</v>
      </c>
      <c r="G6" s="88">
        <v>0</v>
      </c>
      <c r="H6" s="89">
        <f t="shared" si="0"/>
        <v>2220</v>
      </c>
      <c r="I6" s="89">
        <v>0</v>
      </c>
      <c r="J6" s="93" t="s">
        <v>109</v>
      </c>
      <c r="K6" s="93"/>
      <c r="L6" s="94"/>
    </row>
    <row r="7" s="82" customFormat="1" ht="26" customHeight="1" spans="1:12">
      <c r="A7" s="86">
        <v>4</v>
      </c>
      <c r="B7" s="86"/>
      <c r="C7" s="87" t="s">
        <v>376</v>
      </c>
      <c r="D7" s="88">
        <v>1250</v>
      </c>
      <c r="E7" s="88">
        <v>0</v>
      </c>
      <c r="F7" s="88">
        <v>8</v>
      </c>
      <c r="G7" s="88">
        <v>0</v>
      </c>
      <c r="H7" s="89">
        <f t="shared" si="0"/>
        <v>10000</v>
      </c>
      <c r="I7" s="89">
        <v>0</v>
      </c>
      <c r="J7" s="93" t="s">
        <v>372</v>
      </c>
      <c r="K7" s="93"/>
      <c r="L7" s="94"/>
    </row>
    <row r="8" s="82" customFormat="1" ht="26" customHeight="1" spans="1:12">
      <c r="A8" s="86">
        <v>5</v>
      </c>
      <c r="B8" s="86"/>
      <c r="C8" s="87" t="s">
        <v>377</v>
      </c>
      <c r="D8" s="88">
        <f>70+90+90+90+85+66+72+86+92+158</f>
        <v>899</v>
      </c>
      <c r="E8" s="88">
        <v>0</v>
      </c>
      <c r="F8" s="88">
        <v>4</v>
      </c>
      <c r="G8" s="88">
        <v>0</v>
      </c>
      <c r="H8" s="89">
        <f t="shared" si="0"/>
        <v>3596</v>
      </c>
      <c r="I8" s="89">
        <v>0</v>
      </c>
      <c r="J8" s="93" t="s">
        <v>372</v>
      </c>
      <c r="K8" s="93"/>
      <c r="L8" s="94"/>
    </row>
    <row r="9" s="82" customFormat="1" ht="26" customHeight="1" spans="1:12">
      <c r="A9" s="86">
        <v>6</v>
      </c>
      <c r="B9" s="86" t="s">
        <v>378</v>
      </c>
      <c r="C9" s="87" t="s">
        <v>379</v>
      </c>
      <c r="D9" s="88">
        <v>1180</v>
      </c>
      <c r="E9" s="88">
        <v>0</v>
      </c>
      <c r="F9" s="88">
        <v>6</v>
      </c>
      <c r="G9" s="88">
        <v>0</v>
      </c>
      <c r="H9" s="89">
        <f t="shared" si="0"/>
        <v>7080</v>
      </c>
      <c r="I9" s="89">
        <v>0</v>
      </c>
      <c r="J9" s="93" t="s">
        <v>372</v>
      </c>
      <c r="K9" s="93"/>
      <c r="L9" s="94"/>
    </row>
    <row r="10" s="82" customFormat="1" ht="26" customHeight="1" spans="1:12">
      <c r="A10" s="86">
        <v>7</v>
      </c>
      <c r="B10" s="86"/>
      <c r="C10" s="87" t="s">
        <v>380</v>
      </c>
      <c r="D10" s="88">
        <v>400</v>
      </c>
      <c r="E10" s="88">
        <v>0</v>
      </c>
      <c r="F10" s="88">
        <v>6</v>
      </c>
      <c r="G10" s="88">
        <v>0</v>
      </c>
      <c r="H10" s="89">
        <f t="shared" si="0"/>
        <v>2400</v>
      </c>
      <c r="I10" s="89">
        <v>0</v>
      </c>
      <c r="J10" s="93" t="s">
        <v>372</v>
      </c>
      <c r="K10" s="93"/>
      <c r="L10" s="94"/>
    </row>
    <row r="11" s="82" customFormat="1" ht="26" customHeight="1" spans="1:12">
      <c r="A11" s="86">
        <v>8</v>
      </c>
      <c r="B11" s="86"/>
      <c r="C11" s="87" t="s">
        <v>381</v>
      </c>
      <c r="D11" s="88">
        <v>450</v>
      </c>
      <c r="E11" s="88">
        <v>0</v>
      </c>
      <c r="F11" s="88">
        <v>6</v>
      </c>
      <c r="G11" s="88">
        <v>0</v>
      </c>
      <c r="H11" s="89">
        <f t="shared" si="0"/>
        <v>2700</v>
      </c>
      <c r="I11" s="89">
        <v>0</v>
      </c>
      <c r="J11" s="93" t="s">
        <v>372</v>
      </c>
      <c r="K11" s="93"/>
      <c r="L11" s="94"/>
    </row>
    <row r="12" s="82" customFormat="1" ht="26" customHeight="1" spans="1:12">
      <c r="A12" s="86">
        <v>9</v>
      </c>
      <c r="B12" s="86"/>
      <c r="C12" s="87" t="s">
        <v>382</v>
      </c>
      <c r="D12" s="88">
        <v>600</v>
      </c>
      <c r="E12" s="88">
        <v>0</v>
      </c>
      <c r="F12" s="88">
        <v>6</v>
      </c>
      <c r="G12" s="88">
        <v>0</v>
      </c>
      <c r="H12" s="89">
        <f t="shared" si="0"/>
        <v>3600</v>
      </c>
      <c r="I12" s="89">
        <v>0</v>
      </c>
      <c r="J12" s="93" t="s">
        <v>372</v>
      </c>
      <c r="K12" s="93"/>
      <c r="L12" s="94"/>
    </row>
    <row r="13" s="82" customFormat="1" ht="26" customHeight="1" spans="1:12">
      <c r="A13" s="86">
        <v>10</v>
      </c>
      <c r="B13" s="86"/>
      <c r="C13" s="87" t="s">
        <v>383</v>
      </c>
      <c r="D13" s="88">
        <v>942</v>
      </c>
      <c r="E13" s="88">
        <v>0</v>
      </c>
      <c r="F13" s="88">
        <v>6</v>
      </c>
      <c r="G13" s="88">
        <v>0</v>
      </c>
      <c r="H13" s="89">
        <f t="shared" si="0"/>
        <v>5652</v>
      </c>
      <c r="I13" s="89">
        <v>0</v>
      </c>
      <c r="J13" s="93" t="s">
        <v>109</v>
      </c>
      <c r="K13" s="93"/>
      <c r="L13" s="94"/>
    </row>
    <row r="14" s="82" customFormat="1" ht="26" customHeight="1" spans="1:12">
      <c r="A14" s="86">
        <v>11</v>
      </c>
      <c r="B14" s="86"/>
      <c r="C14" s="87" t="s">
        <v>384</v>
      </c>
      <c r="D14" s="88">
        <v>460</v>
      </c>
      <c r="E14" s="88">
        <v>0</v>
      </c>
      <c r="F14" s="88">
        <v>6</v>
      </c>
      <c r="G14" s="88">
        <v>0</v>
      </c>
      <c r="H14" s="89">
        <f t="shared" si="0"/>
        <v>2760</v>
      </c>
      <c r="I14" s="89">
        <v>0</v>
      </c>
      <c r="J14" s="93" t="s">
        <v>109</v>
      </c>
      <c r="K14" s="93"/>
      <c r="L14" s="94"/>
    </row>
    <row r="15" s="82" customFormat="1" ht="26" customHeight="1" spans="1:12">
      <c r="A15" s="86">
        <v>12</v>
      </c>
      <c r="B15" s="86"/>
      <c r="C15" s="87" t="s">
        <v>385</v>
      </c>
      <c r="D15" s="88">
        <v>1150</v>
      </c>
      <c r="E15" s="88">
        <v>0</v>
      </c>
      <c r="F15" s="88">
        <v>6</v>
      </c>
      <c r="G15" s="88">
        <v>0</v>
      </c>
      <c r="H15" s="89">
        <f t="shared" si="0"/>
        <v>6900</v>
      </c>
      <c r="I15" s="89">
        <v>0</v>
      </c>
      <c r="J15" s="93" t="s">
        <v>372</v>
      </c>
      <c r="K15" s="93"/>
      <c r="L15" s="94"/>
    </row>
    <row r="16" s="82" customFormat="1" ht="26" customHeight="1" spans="1:12">
      <c r="A16" s="86">
        <v>13</v>
      </c>
      <c r="B16" s="86"/>
      <c r="C16" s="87" t="s">
        <v>386</v>
      </c>
      <c r="D16" s="88">
        <v>760</v>
      </c>
      <c r="E16" s="88">
        <v>0</v>
      </c>
      <c r="F16" s="88">
        <v>6</v>
      </c>
      <c r="G16" s="88">
        <v>0</v>
      </c>
      <c r="H16" s="89">
        <f t="shared" si="0"/>
        <v>4560</v>
      </c>
      <c r="I16" s="89">
        <v>0</v>
      </c>
      <c r="J16" s="93" t="s">
        <v>372</v>
      </c>
      <c r="K16" s="93"/>
      <c r="L16" s="94"/>
    </row>
    <row r="17" s="82" customFormat="1" ht="26" customHeight="1" spans="1:12">
      <c r="A17" s="86">
        <v>14</v>
      </c>
      <c r="B17" s="86"/>
      <c r="C17" s="87" t="s">
        <v>387</v>
      </c>
      <c r="D17" s="88">
        <v>120</v>
      </c>
      <c r="E17" s="88">
        <v>0</v>
      </c>
      <c r="F17" s="88">
        <v>5</v>
      </c>
      <c r="G17" s="88">
        <v>0</v>
      </c>
      <c r="H17" s="89">
        <f t="shared" si="0"/>
        <v>600</v>
      </c>
      <c r="I17" s="89">
        <v>0</v>
      </c>
      <c r="J17" s="93" t="s">
        <v>372</v>
      </c>
      <c r="K17" s="93"/>
      <c r="L17" s="94"/>
    </row>
    <row r="18" s="82" customFormat="1" ht="26" customHeight="1" spans="1:12">
      <c r="A18" s="86">
        <v>15</v>
      </c>
      <c r="B18" s="86"/>
      <c r="C18" s="87" t="s">
        <v>388</v>
      </c>
      <c r="D18" s="88">
        <v>105</v>
      </c>
      <c r="E18" s="88">
        <v>0</v>
      </c>
      <c r="F18" s="88">
        <v>5</v>
      </c>
      <c r="G18" s="88">
        <v>0</v>
      </c>
      <c r="H18" s="89">
        <f t="shared" si="0"/>
        <v>525</v>
      </c>
      <c r="I18" s="89">
        <v>0</v>
      </c>
      <c r="J18" s="93" t="s">
        <v>372</v>
      </c>
      <c r="K18" s="93"/>
      <c r="L18" s="94"/>
    </row>
    <row r="19" s="82" customFormat="1" ht="26" customHeight="1" spans="1:12">
      <c r="A19" s="86">
        <v>16</v>
      </c>
      <c r="B19" s="86"/>
      <c r="C19" s="87" t="s">
        <v>389</v>
      </c>
      <c r="D19" s="88">
        <v>105</v>
      </c>
      <c r="E19" s="88">
        <v>0</v>
      </c>
      <c r="F19" s="88">
        <v>5</v>
      </c>
      <c r="G19" s="88">
        <v>0</v>
      </c>
      <c r="H19" s="89">
        <f t="shared" si="0"/>
        <v>525</v>
      </c>
      <c r="I19" s="89">
        <v>0</v>
      </c>
      <c r="J19" s="93" t="s">
        <v>372</v>
      </c>
      <c r="K19" s="93"/>
      <c r="L19" s="94"/>
    </row>
    <row r="20" s="82" customFormat="1" ht="26" customHeight="1" spans="1:12">
      <c r="A20" s="86">
        <v>17</v>
      </c>
      <c r="B20" s="86"/>
      <c r="C20" s="87" t="s">
        <v>390</v>
      </c>
      <c r="D20" s="88">
        <v>265</v>
      </c>
      <c r="E20" s="88">
        <v>0</v>
      </c>
      <c r="F20" s="88">
        <v>5</v>
      </c>
      <c r="G20" s="88">
        <v>0</v>
      </c>
      <c r="H20" s="89">
        <f t="shared" si="0"/>
        <v>1325</v>
      </c>
      <c r="I20" s="89">
        <v>0</v>
      </c>
      <c r="J20" s="93" t="s">
        <v>372</v>
      </c>
      <c r="K20" s="93"/>
      <c r="L20" s="94"/>
    </row>
    <row r="21" s="82" customFormat="1" ht="26" customHeight="1" spans="1:12">
      <c r="A21" s="86">
        <v>18</v>
      </c>
      <c r="B21" s="86" t="s">
        <v>391</v>
      </c>
      <c r="C21" s="87" t="s">
        <v>392</v>
      </c>
      <c r="D21" s="88">
        <v>670</v>
      </c>
      <c r="E21" s="88">
        <v>0</v>
      </c>
      <c r="F21" s="88">
        <v>7</v>
      </c>
      <c r="G21" s="88">
        <v>0</v>
      </c>
      <c r="H21" s="89">
        <f t="shared" si="0"/>
        <v>4690</v>
      </c>
      <c r="I21" s="89">
        <v>0</v>
      </c>
      <c r="J21" s="93" t="s">
        <v>372</v>
      </c>
      <c r="K21" s="93"/>
      <c r="L21" s="94"/>
    </row>
    <row r="22" s="82" customFormat="1" ht="26" customHeight="1" spans="1:12">
      <c r="A22" s="86">
        <v>19</v>
      </c>
      <c r="B22" s="86"/>
      <c r="C22" s="87" t="s">
        <v>393</v>
      </c>
      <c r="D22" s="88">
        <v>680</v>
      </c>
      <c r="E22" s="88">
        <v>0</v>
      </c>
      <c r="F22" s="88">
        <v>7</v>
      </c>
      <c r="G22" s="88">
        <v>0</v>
      </c>
      <c r="H22" s="89">
        <f t="shared" si="0"/>
        <v>4760</v>
      </c>
      <c r="I22" s="89">
        <v>0</v>
      </c>
      <c r="J22" s="93" t="s">
        <v>372</v>
      </c>
      <c r="K22" s="93"/>
      <c r="L22" s="94"/>
    </row>
    <row r="23" s="82" customFormat="1" ht="26" customHeight="1" spans="1:12">
      <c r="A23" s="86">
        <v>20</v>
      </c>
      <c r="B23" s="86"/>
      <c r="C23" s="87" t="s">
        <v>394</v>
      </c>
      <c r="D23" s="88">
        <v>690</v>
      </c>
      <c r="E23" s="88">
        <v>0</v>
      </c>
      <c r="F23" s="88">
        <v>7</v>
      </c>
      <c r="G23" s="88">
        <v>0</v>
      </c>
      <c r="H23" s="89">
        <f t="shared" si="0"/>
        <v>4830</v>
      </c>
      <c r="I23" s="89">
        <v>0</v>
      </c>
      <c r="J23" s="93" t="s">
        <v>372</v>
      </c>
      <c r="K23" s="93"/>
      <c r="L23" s="94"/>
    </row>
    <row r="24" s="82" customFormat="1" ht="26" customHeight="1" spans="1:12">
      <c r="A24" s="86">
        <v>21</v>
      </c>
      <c r="B24" s="86"/>
      <c r="C24" s="87" t="s">
        <v>395</v>
      </c>
      <c r="D24" s="88">
        <v>650</v>
      </c>
      <c r="E24" s="88">
        <v>0</v>
      </c>
      <c r="F24" s="88">
        <v>7</v>
      </c>
      <c r="G24" s="88">
        <v>0</v>
      </c>
      <c r="H24" s="89">
        <f t="shared" si="0"/>
        <v>4550</v>
      </c>
      <c r="I24" s="89">
        <v>0</v>
      </c>
      <c r="J24" s="93" t="s">
        <v>372</v>
      </c>
      <c r="K24" s="93"/>
      <c r="L24" s="94"/>
    </row>
    <row r="25" s="82" customFormat="1" ht="26" customHeight="1" spans="1:12">
      <c r="A25" s="86">
        <v>22</v>
      </c>
      <c r="B25" s="86"/>
      <c r="C25" s="87" t="s">
        <v>396</v>
      </c>
      <c r="D25" s="88">
        <v>560</v>
      </c>
      <c r="E25" s="88">
        <v>0</v>
      </c>
      <c r="F25" s="88">
        <v>7</v>
      </c>
      <c r="G25" s="88">
        <v>0</v>
      </c>
      <c r="H25" s="89">
        <f t="shared" si="0"/>
        <v>3920</v>
      </c>
      <c r="I25" s="89">
        <v>0</v>
      </c>
      <c r="J25" s="93" t="s">
        <v>372</v>
      </c>
      <c r="K25" s="93"/>
      <c r="L25" s="94"/>
    </row>
    <row r="26" s="82" customFormat="1" ht="26" customHeight="1" spans="1:12">
      <c r="A26" s="86">
        <v>23</v>
      </c>
      <c r="B26" s="86"/>
      <c r="C26" s="87" t="s">
        <v>397</v>
      </c>
      <c r="D26" s="88">
        <v>410</v>
      </c>
      <c r="E26" s="88">
        <v>0</v>
      </c>
      <c r="F26" s="88">
        <v>7</v>
      </c>
      <c r="G26" s="88">
        <v>0</v>
      </c>
      <c r="H26" s="89">
        <f t="shared" si="0"/>
        <v>2870</v>
      </c>
      <c r="I26" s="89">
        <v>0</v>
      </c>
      <c r="J26" s="93" t="s">
        <v>372</v>
      </c>
      <c r="K26" s="93"/>
      <c r="L26" s="94"/>
    </row>
    <row r="27" s="82" customFormat="1" ht="26" customHeight="1" spans="1:12">
      <c r="A27" s="86">
        <v>24</v>
      </c>
      <c r="B27" s="86"/>
      <c r="C27" s="87" t="s">
        <v>398</v>
      </c>
      <c r="D27" s="88">
        <v>350</v>
      </c>
      <c r="E27" s="88">
        <v>0</v>
      </c>
      <c r="F27" s="88">
        <v>15</v>
      </c>
      <c r="G27" s="88">
        <v>0</v>
      </c>
      <c r="H27" s="89">
        <f t="shared" si="0"/>
        <v>5250</v>
      </c>
      <c r="I27" s="89">
        <v>0</v>
      </c>
      <c r="J27" s="93" t="s">
        <v>109</v>
      </c>
      <c r="K27" s="93"/>
      <c r="L27" s="94"/>
    </row>
    <row r="28" s="82" customFormat="1" ht="26" customHeight="1" spans="1:12">
      <c r="A28" s="86">
        <v>25</v>
      </c>
      <c r="B28" s="86"/>
      <c r="C28" s="87" t="s">
        <v>399</v>
      </c>
      <c r="D28" s="88">
        <v>253</v>
      </c>
      <c r="E28" s="88">
        <v>0</v>
      </c>
      <c r="F28" s="88">
        <v>7</v>
      </c>
      <c r="G28" s="88">
        <v>0</v>
      </c>
      <c r="H28" s="89">
        <f t="shared" si="0"/>
        <v>1771</v>
      </c>
      <c r="I28" s="89">
        <v>0</v>
      </c>
      <c r="J28" s="93" t="s">
        <v>372</v>
      </c>
      <c r="K28" s="93"/>
      <c r="L28" s="94"/>
    </row>
    <row r="29" s="82" customFormat="1" ht="26" customHeight="1" spans="1:12">
      <c r="A29" s="86">
        <v>26</v>
      </c>
      <c r="B29" s="86"/>
      <c r="C29" s="87" t="s">
        <v>400</v>
      </c>
      <c r="D29" s="88">
        <v>239</v>
      </c>
      <c r="E29" s="88">
        <v>0</v>
      </c>
      <c r="F29" s="88">
        <v>7</v>
      </c>
      <c r="G29" s="88">
        <v>0</v>
      </c>
      <c r="H29" s="89">
        <f t="shared" si="0"/>
        <v>1673</v>
      </c>
      <c r="I29" s="89">
        <v>0</v>
      </c>
      <c r="J29" s="93" t="s">
        <v>109</v>
      </c>
      <c r="K29" s="93"/>
      <c r="L29" s="94"/>
    </row>
    <row r="30" s="82" customFormat="1" ht="26" customHeight="1" spans="1:12">
      <c r="A30" s="86">
        <v>27</v>
      </c>
      <c r="B30" s="86"/>
      <c r="C30" s="87" t="s">
        <v>401</v>
      </c>
      <c r="D30" s="88">
        <v>690</v>
      </c>
      <c r="E30" s="88">
        <v>0</v>
      </c>
      <c r="F30" s="88">
        <v>9</v>
      </c>
      <c r="G30" s="88">
        <v>0</v>
      </c>
      <c r="H30" s="89">
        <f t="shared" si="0"/>
        <v>6210</v>
      </c>
      <c r="I30" s="89">
        <v>0</v>
      </c>
      <c r="J30" s="93" t="s">
        <v>109</v>
      </c>
      <c r="K30" s="93"/>
      <c r="L30" s="94"/>
    </row>
    <row r="31" s="82" customFormat="1" ht="26" customHeight="1" spans="1:12">
      <c r="A31" s="86">
        <v>28</v>
      </c>
      <c r="B31" s="86"/>
      <c r="C31" s="87" t="s">
        <v>402</v>
      </c>
      <c r="D31" s="88">
        <v>330</v>
      </c>
      <c r="E31" s="88">
        <v>0</v>
      </c>
      <c r="F31" s="88">
        <v>7</v>
      </c>
      <c r="G31" s="88">
        <v>0</v>
      </c>
      <c r="H31" s="89">
        <f t="shared" si="0"/>
        <v>2310</v>
      </c>
      <c r="I31" s="89">
        <v>0</v>
      </c>
      <c r="J31" s="93" t="s">
        <v>372</v>
      </c>
      <c r="K31" s="93"/>
      <c r="L31" s="94"/>
    </row>
    <row r="32" s="82" customFormat="1" ht="26" customHeight="1" spans="1:12">
      <c r="A32" s="86">
        <v>29</v>
      </c>
      <c r="B32" s="86"/>
      <c r="C32" s="87" t="s">
        <v>403</v>
      </c>
      <c r="D32" s="88">
        <v>475</v>
      </c>
      <c r="E32" s="88">
        <v>0</v>
      </c>
      <c r="F32" s="88">
        <v>7</v>
      </c>
      <c r="G32" s="88">
        <v>0</v>
      </c>
      <c r="H32" s="89">
        <f t="shared" si="0"/>
        <v>3325</v>
      </c>
      <c r="I32" s="89">
        <v>0</v>
      </c>
      <c r="J32" s="93" t="s">
        <v>372</v>
      </c>
      <c r="K32" s="93"/>
      <c r="L32" s="94"/>
    </row>
    <row r="33" s="82" customFormat="1" ht="26" customHeight="1" spans="1:12">
      <c r="A33" s="86">
        <v>30</v>
      </c>
      <c r="B33" s="86"/>
      <c r="C33" s="87" t="s">
        <v>404</v>
      </c>
      <c r="D33" s="88">
        <v>475</v>
      </c>
      <c r="E33" s="88">
        <v>0</v>
      </c>
      <c r="F33" s="88">
        <v>7</v>
      </c>
      <c r="G33" s="88">
        <v>0</v>
      </c>
      <c r="H33" s="89">
        <f t="shared" si="0"/>
        <v>3325</v>
      </c>
      <c r="I33" s="89">
        <v>0</v>
      </c>
      <c r="J33" s="93" t="s">
        <v>372</v>
      </c>
      <c r="K33" s="93"/>
      <c r="L33" s="94"/>
    </row>
    <row r="34" s="82" customFormat="1" ht="26" customHeight="1" spans="1:12">
      <c r="A34" s="86">
        <v>31</v>
      </c>
      <c r="B34" s="86"/>
      <c r="C34" s="87" t="s">
        <v>405</v>
      </c>
      <c r="D34" s="88">
        <v>350</v>
      </c>
      <c r="E34" s="88">
        <v>0</v>
      </c>
      <c r="F34" s="88">
        <v>7</v>
      </c>
      <c r="G34" s="88">
        <v>0</v>
      </c>
      <c r="H34" s="89">
        <f t="shared" si="0"/>
        <v>2450</v>
      </c>
      <c r="I34" s="89">
        <v>0</v>
      </c>
      <c r="J34" s="93" t="s">
        <v>109</v>
      </c>
      <c r="K34" s="93"/>
      <c r="L34" s="94"/>
    </row>
    <row r="35" s="82" customFormat="1" ht="26" customHeight="1" spans="1:12">
      <c r="A35" s="86">
        <v>32</v>
      </c>
      <c r="B35" s="86"/>
      <c r="C35" s="87" t="s">
        <v>406</v>
      </c>
      <c r="D35" s="88">
        <v>650</v>
      </c>
      <c r="E35" s="88">
        <v>0</v>
      </c>
      <c r="F35" s="88">
        <v>7</v>
      </c>
      <c r="G35" s="88">
        <v>0</v>
      </c>
      <c r="H35" s="89">
        <f t="shared" si="0"/>
        <v>4550</v>
      </c>
      <c r="I35" s="89">
        <v>0</v>
      </c>
      <c r="J35" s="93" t="s">
        <v>109</v>
      </c>
      <c r="K35" s="93"/>
      <c r="L35" s="94"/>
    </row>
    <row r="36" s="82" customFormat="1" ht="26" customHeight="1" spans="1:12">
      <c r="A36" s="86">
        <v>33</v>
      </c>
      <c r="B36" s="86"/>
      <c r="C36" s="87" t="s">
        <v>407</v>
      </c>
      <c r="D36" s="88">
        <v>470</v>
      </c>
      <c r="E36" s="88">
        <v>0</v>
      </c>
      <c r="F36" s="88">
        <v>7</v>
      </c>
      <c r="G36" s="88">
        <v>0</v>
      </c>
      <c r="H36" s="89">
        <f t="shared" si="0"/>
        <v>3290</v>
      </c>
      <c r="I36" s="89">
        <v>0</v>
      </c>
      <c r="J36" s="93" t="s">
        <v>372</v>
      </c>
      <c r="K36" s="93"/>
      <c r="L36" s="94"/>
    </row>
    <row r="37" s="82" customFormat="1" ht="26" customHeight="1" spans="1:12">
      <c r="A37" s="86">
        <v>34</v>
      </c>
      <c r="B37" s="86"/>
      <c r="C37" s="87" t="s">
        <v>408</v>
      </c>
      <c r="D37" s="88">
        <v>400</v>
      </c>
      <c r="E37" s="88">
        <v>0</v>
      </c>
      <c r="F37" s="88">
        <v>7</v>
      </c>
      <c r="G37" s="88">
        <v>0</v>
      </c>
      <c r="H37" s="89">
        <f t="shared" si="0"/>
        <v>2800</v>
      </c>
      <c r="I37" s="89">
        <v>0</v>
      </c>
      <c r="J37" s="93" t="s">
        <v>372</v>
      </c>
      <c r="K37" s="93"/>
      <c r="L37" s="94"/>
    </row>
    <row r="38" s="82" customFormat="1" ht="26" customHeight="1" spans="1:12">
      <c r="A38" s="86">
        <v>35</v>
      </c>
      <c r="B38" s="86"/>
      <c r="C38" s="87" t="s">
        <v>409</v>
      </c>
      <c r="D38" s="88">
        <v>457</v>
      </c>
      <c r="E38" s="88">
        <v>0</v>
      </c>
      <c r="F38" s="88">
        <v>15</v>
      </c>
      <c r="G38" s="88">
        <v>0</v>
      </c>
      <c r="H38" s="89">
        <f t="shared" si="0"/>
        <v>6855</v>
      </c>
      <c r="I38" s="89">
        <v>0</v>
      </c>
      <c r="J38" s="93" t="s">
        <v>109</v>
      </c>
      <c r="K38" s="93"/>
      <c r="L38" s="94"/>
    </row>
    <row r="39" s="82" customFormat="1" ht="26" customHeight="1" spans="1:12">
      <c r="A39" s="86">
        <v>36</v>
      </c>
      <c r="B39" s="86"/>
      <c r="C39" s="87" t="s">
        <v>410</v>
      </c>
      <c r="D39" s="88">
        <f>252+259+383+220+305+325+620-36</f>
        <v>2328</v>
      </c>
      <c r="E39" s="88">
        <v>0</v>
      </c>
      <c r="F39" s="88">
        <v>4</v>
      </c>
      <c r="G39" s="88">
        <v>0</v>
      </c>
      <c r="H39" s="89">
        <f t="shared" si="0"/>
        <v>9312</v>
      </c>
      <c r="I39" s="89">
        <v>0</v>
      </c>
      <c r="J39" s="93" t="s">
        <v>372</v>
      </c>
      <c r="K39" s="93"/>
      <c r="L39" s="94"/>
    </row>
    <row r="40" s="82" customFormat="1" ht="26" customHeight="1" spans="1:12">
      <c r="A40" s="86">
        <v>37</v>
      </c>
      <c r="B40" s="86" t="s">
        <v>411</v>
      </c>
      <c r="C40" s="87" t="s">
        <v>412</v>
      </c>
      <c r="D40" s="88">
        <v>5000</v>
      </c>
      <c r="E40" s="88">
        <v>0</v>
      </c>
      <c r="F40" s="88">
        <v>6</v>
      </c>
      <c r="G40" s="88">
        <v>0</v>
      </c>
      <c r="H40" s="89">
        <f t="shared" si="0"/>
        <v>30000</v>
      </c>
      <c r="I40" s="89">
        <v>0</v>
      </c>
      <c r="J40" s="93" t="s">
        <v>109</v>
      </c>
      <c r="K40" s="93"/>
      <c r="L40" s="94"/>
    </row>
    <row r="41" s="82" customFormat="1" ht="26" customHeight="1" spans="1:12">
      <c r="A41" s="86">
        <v>38</v>
      </c>
      <c r="B41" s="86"/>
      <c r="C41" s="87" t="s">
        <v>413</v>
      </c>
      <c r="D41" s="88">
        <v>2800</v>
      </c>
      <c r="E41" s="88">
        <v>0</v>
      </c>
      <c r="F41" s="88">
        <v>6</v>
      </c>
      <c r="G41" s="88">
        <v>0</v>
      </c>
      <c r="H41" s="89">
        <f t="shared" si="0"/>
        <v>16800</v>
      </c>
      <c r="I41" s="89">
        <v>0</v>
      </c>
      <c r="J41" s="93" t="s">
        <v>372</v>
      </c>
      <c r="K41" s="93"/>
      <c r="L41" s="94"/>
    </row>
    <row r="42" s="82" customFormat="1" ht="26" customHeight="1" spans="1:12">
      <c r="A42" s="86">
        <v>39</v>
      </c>
      <c r="B42" s="86"/>
      <c r="C42" s="87" t="s">
        <v>414</v>
      </c>
      <c r="D42" s="88">
        <v>1540</v>
      </c>
      <c r="E42" s="88">
        <v>0</v>
      </c>
      <c r="F42" s="88">
        <v>6</v>
      </c>
      <c r="G42" s="88">
        <v>0</v>
      </c>
      <c r="H42" s="89">
        <f t="shared" si="0"/>
        <v>9240</v>
      </c>
      <c r="I42" s="89">
        <v>0</v>
      </c>
      <c r="J42" s="93" t="s">
        <v>372</v>
      </c>
      <c r="K42" s="93"/>
      <c r="L42" s="94"/>
    </row>
    <row r="43" s="82" customFormat="1" ht="26" customHeight="1" spans="1:12">
      <c r="A43" s="86">
        <v>40</v>
      </c>
      <c r="B43" s="86"/>
      <c r="C43" s="87" t="s">
        <v>415</v>
      </c>
      <c r="D43" s="88">
        <f>35*14+6*70</f>
        <v>910</v>
      </c>
      <c r="E43" s="88">
        <v>0</v>
      </c>
      <c r="F43" s="88">
        <v>4</v>
      </c>
      <c r="G43" s="88">
        <v>0</v>
      </c>
      <c r="H43" s="89">
        <f t="shared" si="0"/>
        <v>3640</v>
      </c>
      <c r="I43" s="89">
        <v>0</v>
      </c>
      <c r="J43" s="93" t="s">
        <v>372</v>
      </c>
      <c r="K43" s="93"/>
      <c r="L43" s="94"/>
    </row>
    <row r="44" s="82" customFormat="1" ht="26" customHeight="1" spans="1:12">
      <c r="A44" s="86">
        <v>41</v>
      </c>
      <c r="B44" s="86"/>
      <c r="C44" s="87" t="s">
        <v>416</v>
      </c>
      <c r="D44" s="88">
        <f>234+261+789+126+100+128+85+383+116+135+135+151+1500</f>
        <v>4143</v>
      </c>
      <c r="E44" s="88">
        <v>0</v>
      </c>
      <c r="F44" s="88">
        <v>4</v>
      </c>
      <c r="G44" s="88">
        <v>0</v>
      </c>
      <c r="H44" s="89">
        <f t="shared" si="0"/>
        <v>16572</v>
      </c>
      <c r="I44" s="89">
        <v>0</v>
      </c>
      <c r="J44" s="93" t="s">
        <v>372</v>
      </c>
      <c r="K44" s="93"/>
      <c r="L44" s="94"/>
    </row>
    <row r="45" s="83" customFormat="1" ht="26" customHeight="1" spans="1:12">
      <c r="A45" s="86">
        <v>42</v>
      </c>
      <c r="B45" s="86"/>
      <c r="C45" s="87" t="s">
        <v>417</v>
      </c>
      <c r="D45" s="88">
        <v>2650</v>
      </c>
      <c r="E45" s="88">
        <v>0</v>
      </c>
      <c r="F45" s="88">
        <v>6</v>
      </c>
      <c r="G45" s="88">
        <v>0</v>
      </c>
      <c r="H45" s="89">
        <f t="shared" si="0"/>
        <v>15900</v>
      </c>
      <c r="I45" s="89">
        <v>0</v>
      </c>
      <c r="J45" s="93" t="s">
        <v>109</v>
      </c>
      <c r="K45" s="93"/>
      <c r="L45" s="94"/>
    </row>
    <row r="46" s="82" customFormat="1" ht="26" customHeight="1" spans="1:12">
      <c r="A46" s="86">
        <v>43</v>
      </c>
      <c r="B46" s="86"/>
      <c r="C46" s="87" t="s">
        <v>418</v>
      </c>
      <c r="D46" s="88">
        <v>315</v>
      </c>
      <c r="E46" s="88">
        <v>0</v>
      </c>
      <c r="F46" s="88">
        <v>6</v>
      </c>
      <c r="G46" s="88">
        <v>0</v>
      </c>
      <c r="H46" s="89">
        <f t="shared" si="0"/>
        <v>1890</v>
      </c>
      <c r="I46" s="89">
        <v>0</v>
      </c>
      <c r="J46" s="93" t="s">
        <v>109</v>
      </c>
      <c r="K46" s="93"/>
      <c r="L46" s="94"/>
    </row>
    <row r="47" s="82" customFormat="1" ht="26" customHeight="1" spans="1:12">
      <c r="A47" s="86">
        <v>44</v>
      </c>
      <c r="B47" s="86" t="s">
        <v>419</v>
      </c>
      <c r="C47" s="87" t="s">
        <v>420</v>
      </c>
      <c r="D47" s="90">
        <v>1500</v>
      </c>
      <c r="E47" s="88">
        <v>0</v>
      </c>
      <c r="F47" s="90">
        <v>7</v>
      </c>
      <c r="G47" s="88">
        <v>0</v>
      </c>
      <c r="H47" s="89">
        <f t="shared" si="0"/>
        <v>10500</v>
      </c>
      <c r="I47" s="89">
        <v>0</v>
      </c>
      <c r="J47" s="93" t="s">
        <v>109</v>
      </c>
      <c r="K47" s="93"/>
      <c r="L47" s="94"/>
    </row>
    <row r="48" s="82" customFormat="1" ht="26" customHeight="1" spans="1:12">
      <c r="A48" s="86">
        <v>45</v>
      </c>
      <c r="B48" s="86"/>
      <c r="C48" s="87" t="s">
        <v>421</v>
      </c>
      <c r="D48" s="90">
        <v>450</v>
      </c>
      <c r="E48" s="88">
        <v>0</v>
      </c>
      <c r="F48" s="90">
        <v>7</v>
      </c>
      <c r="G48" s="88">
        <v>0</v>
      </c>
      <c r="H48" s="89">
        <f t="shared" si="0"/>
        <v>3150</v>
      </c>
      <c r="I48" s="89">
        <v>0</v>
      </c>
      <c r="J48" s="93" t="s">
        <v>109</v>
      </c>
      <c r="K48" s="93"/>
      <c r="L48" s="94"/>
    </row>
    <row r="49" s="82" customFormat="1" ht="26" customHeight="1" spans="1:12">
      <c r="A49" s="86">
        <v>46</v>
      </c>
      <c r="B49" s="86"/>
      <c r="C49" s="87" t="s">
        <v>422</v>
      </c>
      <c r="D49" s="88">
        <v>786</v>
      </c>
      <c r="E49" s="88">
        <v>0</v>
      </c>
      <c r="F49" s="88">
        <v>7</v>
      </c>
      <c r="G49" s="88">
        <v>0</v>
      </c>
      <c r="H49" s="89">
        <f t="shared" si="0"/>
        <v>5502</v>
      </c>
      <c r="I49" s="89">
        <v>0</v>
      </c>
      <c r="J49" s="93" t="s">
        <v>372</v>
      </c>
      <c r="K49" s="93"/>
      <c r="L49" s="94"/>
    </row>
    <row r="50" s="82" customFormat="1" ht="26" customHeight="1" spans="1:12">
      <c r="A50" s="86">
        <v>47</v>
      </c>
      <c r="B50" s="86"/>
      <c r="C50" s="87" t="s">
        <v>423</v>
      </c>
      <c r="D50" s="88">
        <v>313</v>
      </c>
      <c r="E50" s="88">
        <v>0</v>
      </c>
      <c r="F50" s="88">
        <v>7</v>
      </c>
      <c r="G50" s="88">
        <v>0</v>
      </c>
      <c r="H50" s="89">
        <f t="shared" si="0"/>
        <v>2191</v>
      </c>
      <c r="I50" s="89">
        <v>0</v>
      </c>
      <c r="J50" s="93" t="s">
        <v>372</v>
      </c>
      <c r="K50" s="93"/>
      <c r="L50" s="94"/>
    </row>
    <row r="51" s="82" customFormat="1" ht="26" customHeight="1" spans="1:12">
      <c r="A51" s="86">
        <v>48</v>
      </c>
      <c r="B51" s="86"/>
      <c r="C51" s="87" t="s">
        <v>424</v>
      </c>
      <c r="D51" s="88">
        <v>85</v>
      </c>
      <c r="E51" s="88">
        <v>0</v>
      </c>
      <c r="F51" s="88">
        <v>7</v>
      </c>
      <c r="G51" s="88">
        <v>0</v>
      </c>
      <c r="H51" s="89">
        <f t="shared" si="0"/>
        <v>595</v>
      </c>
      <c r="I51" s="89">
        <v>0</v>
      </c>
      <c r="J51" s="93" t="s">
        <v>372</v>
      </c>
      <c r="K51" s="93"/>
      <c r="L51" s="94"/>
    </row>
    <row r="52" s="82" customFormat="1" ht="26" customHeight="1" spans="1:12">
      <c r="A52" s="86">
        <v>49</v>
      </c>
      <c r="B52" s="86"/>
      <c r="C52" s="87" t="s">
        <v>425</v>
      </c>
      <c r="D52" s="88">
        <v>110</v>
      </c>
      <c r="E52" s="88">
        <v>0</v>
      </c>
      <c r="F52" s="88">
        <v>7</v>
      </c>
      <c r="G52" s="88">
        <v>0</v>
      </c>
      <c r="H52" s="89">
        <f t="shared" si="0"/>
        <v>770</v>
      </c>
      <c r="I52" s="89">
        <v>0</v>
      </c>
      <c r="J52" s="93" t="s">
        <v>372</v>
      </c>
      <c r="K52" s="93"/>
      <c r="L52" s="94"/>
    </row>
    <row r="53" s="82" customFormat="1" ht="26" customHeight="1" spans="1:12">
      <c r="A53" s="86">
        <v>50</v>
      </c>
      <c r="B53" s="86"/>
      <c r="C53" s="87" t="s">
        <v>426</v>
      </c>
      <c r="D53" s="88">
        <v>175</v>
      </c>
      <c r="E53" s="88">
        <v>0</v>
      </c>
      <c r="F53" s="88">
        <v>7</v>
      </c>
      <c r="G53" s="88">
        <v>0</v>
      </c>
      <c r="H53" s="89">
        <f t="shared" si="0"/>
        <v>1225</v>
      </c>
      <c r="I53" s="89">
        <v>0</v>
      </c>
      <c r="J53" s="93" t="s">
        <v>372</v>
      </c>
      <c r="K53" s="93"/>
      <c r="L53" s="94"/>
    </row>
    <row r="54" s="82" customFormat="1" ht="26" customHeight="1" spans="1:12">
      <c r="A54" s="86">
        <v>51</v>
      </c>
      <c r="B54" s="86"/>
      <c r="C54" s="87" t="s">
        <v>427</v>
      </c>
      <c r="D54" s="88">
        <v>235</v>
      </c>
      <c r="E54" s="88">
        <v>0</v>
      </c>
      <c r="F54" s="88">
        <v>7</v>
      </c>
      <c r="G54" s="88">
        <v>0</v>
      </c>
      <c r="H54" s="89">
        <f t="shared" si="0"/>
        <v>1645</v>
      </c>
      <c r="I54" s="89">
        <v>0</v>
      </c>
      <c r="J54" s="93" t="s">
        <v>372</v>
      </c>
      <c r="K54" s="93"/>
      <c r="L54" s="94"/>
    </row>
    <row r="55" s="82" customFormat="1" ht="26" customHeight="1" spans="1:12">
      <c r="A55" s="86">
        <v>52</v>
      </c>
      <c r="B55" s="86"/>
      <c r="C55" s="87" t="s">
        <v>428</v>
      </c>
      <c r="D55" s="88">
        <v>230</v>
      </c>
      <c r="E55" s="88">
        <v>0</v>
      </c>
      <c r="F55" s="88">
        <v>7</v>
      </c>
      <c r="G55" s="88">
        <v>0</v>
      </c>
      <c r="H55" s="89">
        <f t="shared" si="0"/>
        <v>1610</v>
      </c>
      <c r="I55" s="89">
        <v>0</v>
      </c>
      <c r="J55" s="93" t="s">
        <v>372</v>
      </c>
      <c r="K55" s="93"/>
      <c r="L55" s="94"/>
    </row>
    <row r="56" s="82" customFormat="1" ht="26" customHeight="1" spans="1:12">
      <c r="A56" s="86">
        <v>53</v>
      </c>
      <c r="B56" s="86"/>
      <c r="C56" s="87" t="s">
        <v>429</v>
      </c>
      <c r="D56" s="88">
        <v>180</v>
      </c>
      <c r="E56" s="88">
        <v>0</v>
      </c>
      <c r="F56" s="88">
        <v>7</v>
      </c>
      <c r="G56" s="88">
        <v>0</v>
      </c>
      <c r="H56" s="89">
        <f t="shared" si="0"/>
        <v>1260</v>
      </c>
      <c r="I56" s="89">
        <v>0</v>
      </c>
      <c r="J56" s="93" t="s">
        <v>372</v>
      </c>
      <c r="K56" s="93"/>
      <c r="L56" s="94"/>
    </row>
    <row r="57" s="82" customFormat="1" ht="26" customHeight="1" spans="1:12">
      <c r="A57" s="86">
        <v>54</v>
      </c>
      <c r="B57" s="86"/>
      <c r="C57" s="87" t="s">
        <v>430</v>
      </c>
      <c r="D57" s="88">
        <v>125</v>
      </c>
      <c r="E57" s="88">
        <v>0</v>
      </c>
      <c r="F57" s="88">
        <v>7</v>
      </c>
      <c r="G57" s="88">
        <v>0</v>
      </c>
      <c r="H57" s="89">
        <f t="shared" si="0"/>
        <v>875</v>
      </c>
      <c r="I57" s="89">
        <v>0</v>
      </c>
      <c r="J57" s="93" t="s">
        <v>372</v>
      </c>
      <c r="K57" s="93"/>
      <c r="L57" s="94"/>
    </row>
    <row r="58" s="82" customFormat="1" ht="26" customHeight="1" spans="1:12">
      <c r="A58" s="86">
        <v>55</v>
      </c>
      <c r="B58" s="86"/>
      <c r="C58" s="87" t="s">
        <v>431</v>
      </c>
      <c r="D58" s="88">
        <v>125</v>
      </c>
      <c r="E58" s="88">
        <v>0</v>
      </c>
      <c r="F58" s="88">
        <v>7</v>
      </c>
      <c r="G58" s="88">
        <v>0</v>
      </c>
      <c r="H58" s="89">
        <f t="shared" si="0"/>
        <v>875</v>
      </c>
      <c r="I58" s="89">
        <v>0</v>
      </c>
      <c r="J58" s="93" t="s">
        <v>372</v>
      </c>
      <c r="K58" s="93"/>
      <c r="L58" s="94"/>
    </row>
    <row r="59" s="82" customFormat="1" ht="26" customHeight="1" spans="1:12">
      <c r="A59" s="86">
        <v>56</v>
      </c>
      <c r="B59" s="86"/>
      <c r="C59" s="87" t="s">
        <v>432</v>
      </c>
      <c r="D59" s="88">
        <v>660</v>
      </c>
      <c r="E59" s="88">
        <v>0</v>
      </c>
      <c r="F59" s="88">
        <v>7</v>
      </c>
      <c r="G59" s="88">
        <v>0</v>
      </c>
      <c r="H59" s="89">
        <f t="shared" si="0"/>
        <v>4620</v>
      </c>
      <c r="I59" s="89">
        <v>0</v>
      </c>
      <c r="J59" s="93" t="s">
        <v>372</v>
      </c>
      <c r="K59" s="93"/>
      <c r="L59" s="94"/>
    </row>
    <row r="60" s="82" customFormat="1" ht="26" customHeight="1" spans="1:12">
      <c r="A60" s="86">
        <v>57</v>
      </c>
      <c r="B60" s="86"/>
      <c r="C60" s="87" t="s">
        <v>433</v>
      </c>
      <c r="D60" s="88">
        <v>420</v>
      </c>
      <c r="E60" s="88">
        <v>0</v>
      </c>
      <c r="F60" s="88">
        <v>7</v>
      </c>
      <c r="G60" s="88">
        <v>0</v>
      </c>
      <c r="H60" s="89">
        <f t="shared" si="0"/>
        <v>2940</v>
      </c>
      <c r="I60" s="89">
        <v>0</v>
      </c>
      <c r="J60" s="93" t="s">
        <v>372</v>
      </c>
      <c r="K60" s="93"/>
      <c r="L60" s="94"/>
    </row>
    <row r="61" s="82" customFormat="1" ht="26" customHeight="1" spans="1:12">
      <c r="A61" s="86">
        <v>58</v>
      </c>
      <c r="B61" s="86"/>
      <c r="C61" s="87" t="s">
        <v>434</v>
      </c>
      <c r="D61" s="88">
        <v>320</v>
      </c>
      <c r="E61" s="88">
        <v>0</v>
      </c>
      <c r="F61" s="88">
        <v>7</v>
      </c>
      <c r="G61" s="88">
        <v>0</v>
      </c>
      <c r="H61" s="89">
        <f t="shared" si="0"/>
        <v>2240</v>
      </c>
      <c r="I61" s="89">
        <v>0</v>
      </c>
      <c r="J61" s="93" t="s">
        <v>372</v>
      </c>
      <c r="K61" s="93"/>
      <c r="L61" s="94"/>
    </row>
    <row r="62" s="82" customFormat="1" ht="26" customHeight="1" spans="1:12">
      <c r="A62" s="86">
        <v>59</v>
      </c>
      <c r="B62" s="86"/>
      <c r="C62" s="87" t="s">
        <v>435</v>
      </c>
      <c r="D62" s="88">
        <v>475</v>
      </c>
      <c r="E62" s="88">
        <v>0</v>
      </c>
      <c r="F62" s="88">
        <v>7</v>
      </c>
      <c r="G62" s="88">
        <v>0</v>
      </c>
      <c r="H62" s="89">
        <f t="shared" si="0"/>
        <v>3325</v>
      </c>
      <c r="I62" s="89">
        <v>0</v>
      </c>
      <c r="J62" s="93" t="s">
        <v>372</v>
      </c>
      <c r="K62" s="93"/>
      <c r="L62" s="94"/>
    </row>
    <row r="63" s="82" customFormat="1" ht="26" customHeight="1" spans="1:12">
      <c r="A63" s="86">
        <v>60</v>
      </c>
      <c r="B63" s="86"/>
      <c r="C63" s="87" t="s">
        <v>436</v>
      </c>
      <c r="D63" s="88">
        <v>130</v>
      </c>
      <c r="E63" s="88">
        <v>0</v>
      </c>
      <c r="F63" s="88">
        <v>7</v>
      </c>
      <c r="G63" s="88">
        <v>0</v>
      </c>
      <c r="H63" s="89">
        <f t="shared" si="0"/>
        <v>910</v>
      </c>
      <c r="I63" s="89">
        <v>0</v>
      </c>
      <c r="J63" s="93" t="s">
        <v>372</v>
      </c>
      <c r="K63" s="93"/>
      <c r="L63" s="94"/>
    </row>
    <row r="64" s="82" customFormat="1" ht="26" customHeight="1" spans="1:12">
      <c r="A64" s="86">
        <v>61</v>
      </c>
      <c r="B64" s="86"/>
      <c r="C64" s="87" t="s">
        <v>437</v>
      </c>
      <c r="D64" s="88">
        <v>190</v>
      </c>
      <c r="E64" s="88">
        <v>0</v>
      </c>
      <c r="F64" s="88">
        <v>40</v>
      </c>
      <c r="G64" s="88">
        <v>0</v>
      </c>
      <c r="H64" s="89">
        <f t="shared" si="0"/>
        <v>7600</v>
      </c>
      <c r="I64" s="89">
        <v>0</v>
      </c>
      <c r="J64" s="93" t="s">
        <v>372</v>
      </c>
      <c r="K64" s="93"/>
      <c r="L64" s="94"/>
    </row>
    <row r="65" s="82" customFormat="1" ht="26" customHeight="1" spans="1:12">
      <c r="A65" s="86">
        <v>62</v>
      </c>
      <c r="B65" s="86" t="s">
        <v>438</v>
      </c>
      <c r="C65" s="87" t="s">
        <v>439</v>
      </c>
      <c r="D65" s="88">
        <v>240</v>
      </c>
      <c r="E65" s="88">
        <v>0</v>
      </c>
      <c r="F65" s="88">
        <v>10</v>
      </c>
      <c r="G65" s="88">
        <v>0</v>
      </c>
      <c r="H65" s="89">
        <f t="shared" si="0"/>
        <v>2400</v>
      </c>
      <c r="I65" s="89">
        <v>0</v>
      </c>
      <c r="J65" s="93" t="s">
        <v>109</v>
      </c>
      <c r="K65" s="93"/>
      <c r="L65" s="94"/>
    </row>
    <row r="66" s="82" customFormat="1" ht="26" customHeight="1" spans="1:12">
      <c r="A66" s="86">
        <v>63</v>
      </c>
      <c r="B66" s="86"/>
      <c r="C66" s="87" t="s">
        <v>337</v>
      </c>
      <c r="D66" s="88">
        <v>110</v>
      </c>
      <c r="E66" s="88">
        <v>0</v>
      </c>
      <c r="F66" s="88">
        <v>6</v>
      </c>
      <c r="G66" s="88">
        <v>0</v>
      </c>
      <c r="H66" s="89">
        <f t="shared" si="0"/>
        <v>660</v>
      </c>
      <c r="I66" s="89">
        <v>0</v>
      </c>
      <c r="J66" s="93" t="s">
        <v>372</v>
      </c>
      <c r="K66" s="93"/>
      <c r="L66" s="94"/>
    </row>
    <row r="67" s="82" customFormat="1" ht="26" customHeight="1" spans="1:12">
      <c r="A67" s="86">
        <v>64</v>
      </c>
      <c r="B67" s="86"/>
      <c r="C67" s="87" t="s">
        <v>338</v>
      </c>
      <c r="D67" s="88">
        <v>105</v>
      </c>
      <c r="E67" s="88">
        <v>0</v>
      </c>
      <c r="F67" s="88">
        <v>6</v>
      </c>
      <c r="G67" s="88">
        <v>0</v>
      </c>
      <c r="H67" s="89">
        <f t="shared" ref="H67:H88" si="1">F67*D67</f>
        <v>630</v>
      </c>
      <c r="I67" s="89">
        <v>0</v>
      </c>
      <c r="J67" s="93" t="s">
        <v>372</v>
      </c>
      <c r="K67" s="93"/>
      <c r="L67" s="94"/>
    </row>
    <row r="68" s="82" customFormat="1" ht="26" customHeight="1" spans="1:12">
      <c r="A68" s="86">
        <v>65</v>
      </c>
      <c r="B68" s="86"/>
      <c r="C68" s="87" t="s">
        <v>339</v>
      </c>
      <c r="D68" s="88">
        <v>110</v>
      </c>
      <c r="E68" s="88">
        <v>0</v>
      </c>
      <c r="F68" s="88">
        <v>6</v>
      </c>
      <c r="G68" s="88">
        <v>0</v>
      </c>
      <c r="H68" s="89">
        <f t="shared" si="1"/>
        <v>660</v>
      </c>
      <c r="I68" s="89">
        <v>0</v>
      </c>
      <c r="J68" s="93" t="s">
        <v>372</v>
      </c>
      <c r="K68" s="93"/>
      <c r="L68" s="94"/>
    </row>
    <row r="69" s="82" customFormat="1" ht="26" customHeight="1" spans="1:12">
      <c r="A69" s="86">
        <v>66</v>
      </c>
      <c r="B69" s="86"/>
      <c r="C69" s="87" t="s">
        <v>440</v>
      </c>
      <c r="D69" s="88">
        <v>108</v>
      </c>
      <c r="E69" s="88">
        <v>0</v>
      </c>
      <c r="F69" s="88">
        <v>6</v>
      </c>
      <c r="G69" s="88">
        <v>0</v>
      </c>
      <c r="H69" s="89">
        <f t="shared" si="1"/>
        <v>648</v>
      </c>
      <c r="I69" s="89">
        <v>0</v>
      </c>
      <c r="J69" s="93" t="s">
        <v>372</v>
      </c>
      <c r="K69" s="93"/>
      <c r="L69" s="94"/>
    </row>
    <row r="70" s="82" customFormat="1" ht="26" customHeight="1" spans="1:12">
      <c r="A70" s="86">
        <v>67</v>
      </c>
      <c r="B70" s="86"/>
      <c r="C70" s="87" t="s">
        <v>441</v>
      </c>
      <c r="D70" s="88">
        <v>108</v>
      </c>
      <c r="E70" s="88">
        <v>0</v>
      </c>
      <c r="F70" s="88">
        <v>6</v>
      </c>
      <c r="G70" s="88">
        <v>0</v>
      </c>
      <c r="H70" s="89">
        <f t="shared" si="1"/>
        <v>648</v>
      </c>
      <c r="I70" s="89">
        <v>0</v>
      </c>
      <c r="J70" s="93" t="s">
        <v>372</v>
      </c>
      <c r="K70" s="93"/>
      <c r="L70" s="94"/>
    </row>
    <row r="71" s="82" customFormat="1" ht="26" customHeight="1" spans="1:12">
      <c r="A71" s="86">
        <v>68</v>
      </c>
      <c r="B71" s="86"/>
      <c r="C71" s="87" t="s">
        <v>442</v>
      </c>
      <c r="D71" s="88">
        <v>108</v>
      </c>
      <c r="E71" s="88">
        <v>0</v>
      </c>
      <c r="F71" s="88">
        <v>6</v>
      </c>
      <c r="G71" s="88">
        <v>0</v>
      </c>
      <c r="H71" s="89">
        <f t="shared" si="1"/>
        <v>648</v>
      </c>
      <c r="I71" s="89">
        <v>0</v>
      </c>
      <c r="J71" s="93" t="s">
        <v>372</v>
      </c>
      <c r="K71" s="93"/>
      <c r="L71" s="94"/>
    </row>
    <row r="72" s="82" customFormat="1" ht="26" customHeight="1" spans="1:12">
      <c r="A72" s="86">
        <v>69</v>
      </c>
      <c r="B72" s="86"/>
      <c r="C72" s="87" t="s">
        <v>443</v>
      </c>
      <c r="D72" s="88">
        <v>108</v>
      </c>
      <c r="E72" s="88">
        <v>0</v>
      </c>
      <c r="F72" s="88">
        <v>6</v>
      </c>
      <c r="G72" s="88">
        <v>0</v>
      </c>
      <c r="H72" s="89">
        <f t="shared" si="1"/>
        <v>648</v>
      </c>
      <c r="I72" s="89">
        <v>0</v>
      </c>
      <c r="J72" s="93" t="s">
        <v>372</v>
      </c>
      <c r="K72" s="93"/>
      <c r="L72" s="94"/>
    </row>
    <row r="73" s="82" customFormat="1" ht="26" customHeight="1" spans="1:12">
      <c r="A73" s="86">
        <v>70</v>
      </c>
      <c r="B73" s="86"/>
      <c r="C73" s="87" t="s">
        <v>444</v>
      </c>
      <c r="D73" s="88">
        <v>108</v>
      </c>
      <c r="E73" s="88">
        <v>0</v>
      </c>
      <c r="F73" s="88">
        <v>6</v>
      </c>
      <c r="G73" s="88">
        <v>0</v>
      </c>
      <c r="H73" s="89">
        <f t="shared" si="1"/>
        <v>648</v>
      </c>
      <c r="I73" s="89">
        <v>0</v>
      </c>
      <c r="J73" s="93" t="s">
        <v>372</v>
      </c>
      <c r="K73" s="93"/>
      <c r="L73" s="94"/>
    </row>
    <row r="74" s="82" customFormat="1" ht="26" customHeight="1" spans="1:12">
      <c r="A74" s="86">
        <v>71</v>
      </c>
      <c r="B74" s="86"/>
      <c r="C74" s="87" t="s">
        <v>445</v>
      </c>
      <c r="D74" s="88">
        <v>108</v>
      </c>
      <c r="E74" s="88">
        <v>0</v>
      </c>
      <c r="F74" s="88">
        <v>6</v>
      </c>
      <c r="G74" s="88">
        <v>0</v>
      </c>
      <c r="H74" s="89">
        <f t="shared" si="1"/>
        <v>648</v>
      </c>
      <c r="I74" s="89">
        <v>0</v>
      </c>
      <c r="J74" s="93" t="s">
        <v>372</v>
      </c>
      <c r="K74" s="93"/>
      <c r="L74" s="94"/>
    </row>
    <row r="75" s="82" customFormat="1" ht="26" customHeight="1" spans="1:12">
      <c r="A75" s="86">
        <v>72</v>
      </c>
      <c r="B75" s="86"/>
      <c r="C75" s="87" t="s">
        <v>446</v>
      </c>
      <c r="D75" s="88">
        <v>270</v>
      </c>
      <c r="E75" s="88">
        <v>0</v>
      </c>
      <c r="F75" s="88">
        <v>10</v>
      </c>
      <c r="G75" s="88">
        <v>0</v>
      </c>
      <c r="H75" s="89">
        <f t="shared" si="1"/>
        <v>2700</v>
      </c>
      <c r="I75" s="89">
        <v>0</v>
      </c>
      <c r="J75" s="93" t="s">
        <v>372</v>
      </c>
      <c r="K75" s="93"/>
      <c r="L75" s="94"/>
    </row>
    <row r="76" s="82" customFormat="1" ht="26" customHeight="1" spans="1:12">
      <c r="A76" s="86">
        <v>73</v>
      </c>
      <c r="B76" s="86"/>
      <c r="C76" s="87" t="s">
        <v>447</v>
      </c>
      <c r="D76" s="88">
        <v>108</v>
      </c>
      <c r="E76" s="88">
        <v>0</v>
      </c>
      <c r="F76" s="88">
        <v>6</v>
      </c>
      <c r="G76" s="88">
        <v>0</v>
      </c>
      <c r="H76" s="89">
        <f t="shared" si="1"/>
        <v>648</v>
      </c>
      <c r="I76" s="89">
        <v>0</v>
      </c>
      <c r="J76" s="93" t="s">
        <v>372</v>
      </c>
      <c r="K76" s="93"/>
      <c r="L76" s="94"/>
    </row>
    <row r="77" s="82" customFormat="1" ht="26" customHeight="1" spans="1:12">
      <c r="A77" s="86">
        <v>74</v>
      </c>
      <c r="B77" s="86"/>
      <c r="C77" s="87" t="s">
        <v>399</v>
      </c>
      <c r="D77" s="88">
        <v>190</v>
      </c>
      <c r="E77" s="88">
        <v>0</v>
      </c>
      <c r="F77" s="88">
        <v>6</v>
      </c>
      <c r="G77" s="88">
        <v>0</v>
      </c>
      <c r="H77" s="89">
        <f t="shared" si="1"/>
        <v>1140</v>
      </c>
      <c r="I77" s="89">
        <v>0</v>
      </c>
      <c r="J77" s="93" t="s">
        <v>372</v>
      </c>
      <c r="K77" s="93"/>
      <c r="L77" s="94"/>
    </row>
    <row r="78" s="82" customFormat="1" ht="26" customHeight="1" spans="1:12">
      <c r="A78" s="86">
        <v>75</v>
      </c>
      <c r="B78" s="86"/>
      <c r="C78" s="87" t="s">
        <v>448</v>
      </c>
      <c r="D78" s="88">
        <v>600</v>
      </c>
      <c r="E78" s="88">
        <v>0</v>
      </c>
      <c r="F78" s="88">
        <v>8</v>
      </c>
      <c r="G78" s="88">
        <v>0</v>
      </c>
      <c r="H78" s="89">
        <f t="shared" si="1"/>
        <v>4800</v>
      </c>
      <c r="I78" s="89">
        <v>0</v>
      </c>
      <c r="J78" s="93" t="s">
        <v>372</v>
      </c>
      <c r="K78" s="93"/>
      <c r="L78" s="94"/>
    </row>
    <row r="79" s="82" customFormat="1" ht="26" customHeight="1" spans="1:12">
      <c r="A79" s="86">
        <v>76</v>
      </c>
      <c r="B79" s="86"/>
      <c r="C79" s="87" t="s">
        <v>402</v>
      </c>
      <c r="D79" s="88">
        <v>1070</v>
      </c>
      <c r="E79" s="88">
        <v>0</v>
      </c>
      <c r="F79" s="88">
        <v>8</v>
      </c>
      <c r="G79" s="88">
        <v>0</v>
      </c>
      <c r="H79" s="89">
        <f t="shared" si="1"/>
        <v>8560</v>
      </c>
      <c r="I79" s="89">
        <v>0</v>
      </c>
      <c r="J79" s="93" t="s">
        <v>372</v>
      </c>
      <c r="K79" s="93"/>
      <c r="L79" s="94"/>
    </row>
    <row r="80" s="82" customFormat="1" ht="26" customHeight="1" spans="1:12">
      <c r="A80" s="86">
        <v>77</v>
      </c>
      <c r="B80" s="86"/>
      <c r="C80" s="87" t="s">
        <v>403</v>
      </c>
      <c r="D80" s="88">
        <v>1100</v>
      </c>
      <c r="E80" s="88">
        <v>0</v>
      </c>
      <c r="F80" s="88">
        <v>8</v>
      </c>
      <c r="G80" s="88">
        <v>0</v>
      </c>
      <c r="H80" s="89">
        <f t="shared" si="1"/>
        <v>8800</v>
      </c>
      <c r="I80" s="89">
        <v>0</v>
      </c>
      <c r="J80" s="93" t="s">
        <v>109</v>
      </c>
      <c r="K80" s="93"/>
      <c r="L80" s="94"/>
    </row>
    <row r="81" s="82" customFormat="1" ht="26" customHeight="1" spans="1:12">
      <c r="A81" s="86">
        <v>78</v>
      </c>
      <c r="B81" s="86"/>
      <c r="C81" s="87" t="s">
        <v>404</v>
      </c>
      <c r="D81" s="88">
        <v>1246</v>
      </c>
      <c r="E81" s="88">
        <v>0</v>
      </c>
      <c r="F81" s="88">
        <v>8</v>
      </c>
      <c r="G81" s="88">
        <v>0</v>
      </c>
      <c r="H81" s="89">
        <f t="shared" si="1"/>
        <v>9968</v>
      </c>
      <c r="I81" s="89">
        <v>0</v>
      </c>
      <c r="J81" s="93" t="s">
        <v>372</v>
      </c>
      <c r="K81" s="93"/>
      <c r="L81" s="94"/>
    </row>
    <row r="82" s="82" customFormat="1" ht="26" customHeight="1" spans="1:12">
      <c r="A82" s="86">
        <v>79</v>
      </c>
      <c r="B82" s="86"/>
      <c r="C82" s="87" t="s">
        <v>407</v>
      </c>
      <c r="D82" s="88">
        <v>325</v>
      </c>
      <c r="E82" s="88">
        <v>0</v>
      </c>
      <c r="F82" s="88">
        <v>6</v>
      </c>
      <c r="G82" s="88">
        <v>0</v>
      </c>
      <c r="H82" s="89">
        <f t="shared" si="1"/>
        <v>1950</v>
      </c>
      <c r="I82" s="89">
        <v>0</v>
      </c>
      <c r="J82" s="93" t="s">
        <v>372</v>
      </c>
      <c r="K82" s="93"/>
      <c r="L82" s="94"/>
    </row>
    <row r="83" s="82" customFormat="1" ht="26" customHeight="1" spans="1:12">
      <c r="A83" s="86">
        <v>80</v>
      </c>
      <c r="B83" s="86"/>
      <c r="C83" s="87" t="s">
        <v>408</v>
      </c>
      <c r="D83" s="88">
        <v>150</v>
      </c>
      <c r="E83" s="88">
        <v>0</v>
      </c>
      <c r="F83" s="88">
        <v>6</v>
      </c>
      <c r="G83" s="88">
        <v>0</v>
      </c>
      <c r="H83" s="89">
        <f t="shared" si="1"/>
        <v>900</v>
      </c>
      <c r="I83" s="89">
        <v>0</v>
      </c>
      <c r="J83" s="93" t="s">
        <v>372</v>
      </c>
      <c r="K83" s="93"/>
      <c r="L83" s="94"/>
    </row>
    <row r="84" s="82" customFormat="1" ht="26" customHeight="1" spans="1:12">
      <c r="A84" s="86">
        <v>81</v>
      </c>
      <c r="B84" s="86"/>
      <c r="C84" s="87" t="s">
        <v>409</v>
      </c>
      <c r="D84" s="88">
        <v>150</v>
      </c>
      <c r="E84" s="88">
        <v>0</v>
      </c>
      <c r="F84" s="88">
        <v>6</v>
      </c>
      <c r="G84" s="88">
        <v>0</v>
      </c>
      <c r="H84" s="89">
        <f t="shared" si="1"/>
        <v>900</v>
      </c>
      <c r="I84" s="89">
        <v>0</v>
      </c>
      <c r="J84" s="93" t="s">
        <v>372</v>
      </c>
      <c r="K84" s="93"/>
      <c r="L84" s="94"/>
    </row>
    <row r="85" s="82" customFormat="1" ht="26" customHeight="1" spans="1:12">
      <c r="A85" s="86">
        <v>82</v>
      </c>
      <c r="B85" s="86"/>
      <c r="C85" s="87" t="s">
        <v>449</v>
      </c>
      <c r="D85" s="88">
        <v>795</v>
      </c>
      <c r="E85" s="88">
        <v>0</v>
      </c>
      <c r="F85" s="88">
        <v>6</v>
      </c>
      <c r="G85" s="88">
        <v>0</v>
      </c>
      <c r="H85" s="89">
        <f t="shared" si="1"/>
        <v>4770</v>
      </c>
      <c r="I85" s="89">
        <v>0</v>
      </c>
      <c r="J85" s="93" t="s">
        <v>372</v>
      </c>
      <c r="K85" s="93"/>
      <c r="L85" s="94"/>
    </row>
    <row r="86" s="82" customFormat="1" ht="26" customHeight="1" spans="1:12">
      <c r="A86" s="86">
        <v>83</v>
      </c>
      <c r="B86" s="86" t="s">
        <v>450</v>
      </c>
      <c r="C86" s="87" t="s">
        <v>451</v>
      </c>
      <c r="D86" s="88">
        <v>3300</v>
      </c>
      <c r="E86" s="88">
        <v>0</v>
      </c>
      <c r="F86" s="88">
        <v>7</v>
      </c>
      <c r="G86" s="88">
        <v>0</v>
      </c>
      <c r="H86" s="89">
        <f t="shared" si="1"/>
        <v>23100</v>
      </c>
      <c r="I86" s="89">
        <v>0</v>
      </c>
      <c r="J86" s="93" t="s">
        <v>109</v>
      </c>
      <c r="K86" s="93"/>
      <c r="L86" s="94"/>
    </row>
    <row r="87" s="82" customFormat="1" ht="26" customHeight="1" spans="1:12">
      <c r="A87" s="86">
        <v>84</v>
      </c>
      <c r="B87" s="86"/>
      <c r="C87" s="87" t="s">
        <v>452</v>
      </c>
      <c r="D87" s="88">
        <v>7000</v>
      </c>
      <c r="E87" s="88">
        <v>0</v>
      </c>
      <c r="F87" s="88">
        <v>3.5</v>
      </c>
      <c r="G87" s="88">
        <v>0</v>
      </c>
      <c r="H87" s="89">
        <f t="shared" si="1"/>
        <v>24500</v>
      </c>
      <c r="I87" s="89">
        <v>0</v>
      </c>
      <c r="J87" s="93" t="s">
        <v>109</v>
      </c>
      <c r="K87" s="93"/>
      <c r="L87" s="94"/>
    </row>
    <row r="88" s="82" customFormat="1" ht="26" customHeight="1" spans="1:12">
      <c r="A88" s="86">
        <v>85</v>
      </c>
      <c r="B88" s="86"/>
      <c r="C88" s="87" t="s">
        <v>453</v>
      </c>
      <c r="D88" s="88">
        <v>5300</v>
      </c>
      <c r="E88" s="88">
        <v>0</v>
      </c>
      <c r="F88" s="88">
        <v>7</v>
      </c>
      <c r="G88" s="88">
        <v>0</v>
      </c>
      <c r="H88" s="89">
        <f t="shared" si="1"/>
        <v>37100</v>
      </c>
      <c r="I88" s="89">
        <v>0</v>
      </c>
      <c r="J88" s="93" t="s">
        <v>109</v>
      </c>
      <c r="K88" s="93"/>
      <c r="L88" s="94"/>
    </row>
    <row r="89" s="82" customFormat="1" ht="26" customHeight="1" spans="1:12">
      <c r="A89" s="86"/>
      <c r="B89" s="86"/>
      <c r="C89" s="87"/>
      <c r="D89" s="95">
        <f>SUM(D3:D88)</f>
        <v>71949</v>
      </c>
      <c r="E89" s="88"/>
      <c r="F89" s="88"/>
      <c r="G89" s="88"/>
      <c r="H89" s="95">
        <f>SUM(H3:H88)</f>
        <v>443061</v>
      </c>
      <c r="I89" s="95"/>
      <c r="J89" s="93"/>
      <c r="K89" s="92"/>
      <c r="L89" s="91"/>
    </row>
    <row r="90" s="82" customFormat="1" ht="26" customHeight="1" spans="1:12">
      <c r="A90" s="96" t="s">
        <v>454</v>
      </c>
      <c r="B90" s="96"/>
      <c r="C90" s="96"/>
      <c r="D90" s="96"/>
      <c r="E90" s="96"/>
      <c r="F90" s="96"/>
      <c r="G90" s="96"/>
      <c r="H90" s="96"/>
      <c r="I90" s="96"/>
      <c r="J90" s="96"/>
      <c r="K90" s="96"/>
      <c r="L90" s="91"/>
    </row>
    <row r="91" s="82" customFormat="1" ht="26" customHeight="1" spans="1:12">
      <c r="A91" s="97" t="s">
        <v>20</v>
      </c>
      <c r="B91" s="98" t="s">
        <v>31</v>
      </c>
      <c r="C91" s="97" t="s">
        <v>73</v>
      </c>
      <c r="D91" s="97" t="s">
        <v>75</v>
      </c>
      <c r="E91" s="97" t="s">
        <v>76</v>
      </c>
      <c r="F91" s="97" t="s">
        <v>368</v>
      </c>
      <c r="G91" s="97" t="s">
        <v>78</v>
      </c>
      <c r="H91" s="97" t="s">
        <v>369</v>
      </c>
      <c r="I91" s="97" t="s">
        <v>80</v>
      </c>
      <c r="J91" s="97" t="s">
        <v>23</v>
      </c>
      <c r="K91" s="92"/>
      <c r="L91" s="94"/>
    </row>
    <row r="92" s="82" customFormat="1" ht="26" customHeight="1" spans="1:12">
      <c r="A92" s="86">
        <v>1</v>
      </c>
      <c r="B92" s="86" t="s">
        <v>455</v>
      </c>
      <c r="C92" s="87" t="s">
        <v>456</v>
      </c>
      <c r="D92" s="88">
        <v>9120</v>
      </c>
      <c r="E92" s="88">
        <v>9120</v>
      </c>
      <c r="F92" s="88">
        <v>24</v>
      </c>
      <c r="G92" s="88">
        <v>15</v>
      </c>
      <c r="H92" s="95">
        <f t="shared" ref="H92:H95" si="2">F92*D92</f>
        <v>218880</v>
      </c>
      <c r="I92" s="95">
        <f t="shared" ref="I92:I95" si="3">E92*G92</f>
        <v>136800</v>
      </c>
      <c r="J92" s="93" t="s">
        <v>109</v>
      </c>
      <c r="K92" s="93" t="s">
        <v>115</v>
      </c>
      <c r="L92" s="94"/>
    </row>
    <row r="93" s="82" customFormat="1" ht="26" customHeight="1" spans="1:12">
      <c r="A93" s="86">
        <v>2</v>
      </c>
      <c r="B93" s="86"/>
      <c r="C93" s="87" t="s">
        <v>457</v>
      </c>
      <c r="D93" s="88">
        <v>460</v>
      </c>
      <c r="E93" s="88">
        <v>460</v>
      </c>
      <c r="F93" s="88">
        <v>15.5</v>
      </c>
      <c r="G93" s="88">
        <v>8</v>
      </c>
      <c r="H93" s="95">
        <f t="shared" si="2"/>
        <v>7130</v>
      </c>
      <c r="I93" s="95">
        <f t="shared" si="3"/>
        <v>3680</v>
      </c>
      <c r="J93" s="93" t="s">
        <v>109</v>
      </c>
      <c r="K93" s="93"/>
      <c r="L93" s="94"/>
    </row>
    <row r="94" s="82" customFormat="1" ht="26" customHeight="1" spans="1:12">
      <c r="A94" s="86">
        <v>3</v>
      </c>
      <c r="B94" s="86"/>
      <c r="C94" s="87" t="s">
        <v>458</v>
      </c>
      <c r="D94" s="88">
        <v>800</v>
      </c>
      <c r="E94" s="88">
        <v>800</v>
      </c>
      <c r="F94" s="88">
        <v>15</v>
      </c>
      <c r="G94" s="88">
        <v>8</v>
      </c>
      <c r="H94" s="95">
        <f t="shared" si="2"/>
        <v>12000</v>
      </c>
      <c r="I94" s="95">
        <f t="shared" si="3"/>
        <v>6400</v>
      </c>
      <c r="J94" s="93" t="s">
        <v>109</v>
      </c>
      <c r="K94" s="93"/>
      <c r="L94" s="94"/>
    </row>
    <row r="95" s="82" customFormat="1" ht="26" customHeight="1" spans="1:12">
      <c r="A95" s="86">
        <v>4</v>
      </c>
      <c r="B95" s="86"/>
      <c r="C95" s="87" t="s">
        <v>459</v>
      </c>
      <c r="D95" s="88">
        <v>1500</v>
      </c>
      <c r="E95" s="88">
        <v>1500</v>
      </c>
      <c r="F95" s="88">
        <v>24</v>
      </c>
      <c r="G95" s="88">
        <v>8</v>
      </c>
      <c r="H95" s="95">
        <f t="shared" si="2"/>
        <v>36000</v>
      </c>
      <c r="I95" s="95">
        <f t="shared" si="3"/>
        <v>12000</v>
      </c>
      <c r="J95" s="93" t="s">
        <v>109</v>
      </c>
      <c r="K95" s="93"/>
      <c r="L95" s="94"/>
    </row>
    <row r="96" s="82" customFormat="1" ht="26" customHeight="1" spans="1:12">
      <c r="A96" s="86" t="s">
        <v>460</v>
      </c>
      <c r="B96" s="86"/>
      <c r="C96" s="86"/>
      <c r="D96" s="86"/>
      <c r="E96" s="86"/>
      <c r="F96" s="86"/>
      <c r="G96" s="86"/>
      <c r="H96" s="95">
        <f>SUM(H92:H95)</f>
        <v>274010</v>
      </c>
      <c r="I96" s="95">
        <f>SUM(I92:I95)</f>
        <v>158880</v>
      </c>
      <c r="J96" s="93">
        <f>H96+I96</f>
        <v>432890</v>
      </c>
      <c r="K96" s="93"/>
      <c r="L96" s="94"/>
    </row>
    <row r="97" s="82" customFormat="1" ht="26" customHeight="1" spans="1:11">
      <c r="A97" s="99"/>
      <c r="B97" s="99"/>
      <c r="C97" s="99"/>
      <c r="D97" s="99"/>
      <c r="E97" s="99"/>
      <c r="F97" s="99"/>
      <c r="G97" s="99"/>
      <c r="H97" s="99"/>
      <c r="I97" s="99"/>
      <c r="J97" s="99"/>
      <c r="K97" s="99"/>
    </row>
    <row r="98" s="82" customFormat="1" ht="26" customHeight="1" spans="1:11">
      <c r="A98" s="96" t="s">
        <v>461</v>
      </c>
      <c r="B98" s="96"/>
      <c r="C98" s="96"/>
      <c r="D98" s="96"/>
      <c r="E98" s="96"/>
      <c r="F98" s="96"/>
      <c r="G98" s="96"/>
      <c r="H98" s="96"/>
      <c r="I98" s="96"/>
      <c r="J98" s="96"/>
      <c r="K98" s="96"/>
    </row>
    <row r="99" s="82" customFormat="1" ht="26" customHeight="1" spans="1:11">
      <c r="A99" s="98" t="s">
        <v>20</v>
      </c>
      <c r="B99" s="98" t="s">
        <v>31</v>
      </c>
      <c r="C99" s="98" t="s">
        <v>73</v>
      </c>
      <c r="D99" s="98" t="s">
        <v>75</v>
      </c>
      <c r="E99" s="98" t="s">
        <v>76</v>
      </c>
      <c r="F99" s="98" t="s">
        <v>368</v>
      </c>
      <c r="G99" s="98" t="s">
        <v>78</v>
      </c>
      <c r="H99" s="98" t="s">
        <v>369</v>
      </c>
      <c r="I99" s="98" t="s">
        <v>80</v>
      </c>
      <c r="J99" s="98" t="s">
        <v>23</v>
      </c>
      <c r="K99" s="92"/>
    </row>
    <row r="100" s="82" customFormat="1" ht="36" customHeight="1" spans="1:11">
      <c r="A100" s="86">
        <v>1</v>
      </c>
      <c r="B100" s="86" t="s">
        <v>357</v>
      </c>
      <c r="C100" s="87" t="s">
        <v>462</v>
      </c>
      <c r="D100" s="88">
        <v>425.44</v>
      </c>
      <c r="E100" s="88">
        <v>425.44</v>
      </c>
      <c r="F100" s="88">
        <v>8</v>
      </c>
      <c r="G100" s="88">
        <v>4</v>
      </c>
      <c r="H100" s="95">
        <f>F100*D100</f>
        <v>3403.52</v>
      </c>
      <c r="I100" s="95">
        <f>E100*G100</f>
        <v>1701.76</v>
      </c>
      <c r="J100" s="93" t="s">
        <v>463</v>
      </c>
      <c r="K100" s="93" t="s">
        <v>86</v>
      </c>
    </row>
    <row r="101" s="82" customFormat="1" ht="36" customHeight="1" spans="1:11">
      <c r="A101" s="86">
        <v>2</v>
      </c>
      <c r="B101" s="86"/>
      <c r="C101" s="87" t="s">
        <v>464</v>
      </c>
      <c r="D101" s="88">
        <v>442.28</v>
      </c>
      <c r="E101" s="88">
        <v>460</v>
      </c>
      <c r="F101" s="88">
        <v>8</v>
      </c>
      <c r="G101" s="88">
        <v>0</v>
      </c>
      <c r="H101" s="95">
        <f>F101*D101</f>
        <v>3538.24</v>
      </c>
      <c r="I101" s="95">
        <f>E101*G101</f>
        <v>0</v>
      </c>
      <c r="J101" s="93" t="s">
        <v>465</v>
      </c>
      <c r="K101" s="93"/>
    </row>
    <row r="102" s="82" customFormat="1" ht="26" customHeight="1" spans="1:11">
      <c r="A102" s="86" t="s">
        <v>466</v>
      </c>
      <c r="B102" s="86"/>
      <c r="C102" s="86"/>
      <c r="D102" s="86"/>
      <c r="E102" s="86"/>
      <c r="F102" s="86"/>
      <c r="G102" s="86"/>
      <c r="H102" s="100">
        <f>SUM(H100:H101)</f>
        <v>6941.76</v>
      </c>
      <c r="I102" s="100">
        <f>SUM(I100:I101)</f>
        <v>1701.76</v>
      </c>
      <c r="J102" s="102">
        <f>H102+I102</f>
        <v>8643.52</v>
      </c>
      <c r="K102" s="100"/>
    </row>
    <row r="103" s="82" customFormat="1" ht="26" customHeight="1" spans="1:12">
      <c r="A103" s="86" t="s">
        <v>467</v>
      </c>
      <c r="B103" s="86"/>
      <c r="C103" s="86"/>
      <c r="D103" s="86"/>
      <c r="E103" s="86"/>
      <c r="F103" s="86"/>
      <c r="G103" s="86"/>
      <c r="H103" s="101">
        <f>H5+H6+H13+H14+H27+H29+H30+H34+H35+H38+H40+H45+H46+H47+H48+H65+H80+H86+H87+H88+H92+H94+H93+H95+H102</f>
        <v>487111.76</v>
      </c>
      <c r="I103" s="100"/>
      <c r="J103" s="100"/>
      <c r="K103" s="100"/>
      <c r="L103" s="94"/>
    </row>
    <row r="104" s="82" customFormat="1" ht="26" customHeight="1" spans="2:2">
      <c r="B104" s="83"/>
    </row>
    <row r="105" s="82" customFormat="1" ht="26" customHeight="1" spans="2:2">
      <c r="B105" s="83"/>
    </row>
  </sheetData>
  <autoFilter xmlns:etc="http://www.wps.cn/officeDocument/2017/etCustomData" ref="A2:L103" etc:filterBottomFollowUsedRange="0">
    <extLst/>
  </autoFilter>
  <mergeCells count="20">
    <mergeCell ref="A1:K1"/>
    <mergeCell ref="A90:K90"/>
    <mergeCell ref="A96:G96"/>
    <mergeCell ref="A98:K98"/>
    <mergeCell ref="A102:G102"/>
    <mergeCell ref="A103:G103"/>
    <mergeCell ref="A5:A6"/>
    <mergeCell ref="B3:B8"/>
    <mergeCell ref="B9:B20"/>
    <mergeCell ref="B21:B39"/>
    <mergeCell ref="B40:B46"/>
    <mergeCell ref="B47:B64"/>
    <mergeCell ref="B65:B85"/>
    <mergeCell ref="B86:B88"/>
    <mergeCell ref="B92:B95"/>
    <mergeCell ref="B100:B101"/>
    <mergeCell ref="C5:C6"/>
    <mergeCell ref="K3:K88"/>
    <mergeCell ref="K92:K95"/>
    <mergeCell ref="K100:K10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I8"/>
  <sheetViews>
    <sheetView zoomScale="80" zoomScaleNormal="80" workbookViewId="0">
      <selection activeCell="C6" sqref="C6"/>
    </sheetView>
  </sheetViews>
  <sheetFormatPr defaultColWidth="8.75" defaultRowHeight="33" customHeight="1" outlineLevelRow="7"/>
  <cols>
    <col min="1" max="1" width="13.3333333333333" style="65" customWidth="1"/>
    <col min="2" max="2" width="34.3333333333333" style="25" customWidth="1"/>
    <col min="3" max="3" width="25.5" style="66" customWidth="1"/>
    <col min="4" max="4" width="13" style="63" customWidth="1"/>
    <col min="5" max="5" width="14" style="25"/>
    <col min="6" max="6" width="14" style="67"/>
    <col min="7" max="7" width="13.7" style="67" customWidth="1"/>
    <col min="8" max="8" width="9.18333333333333" style="25"/>
    <col min="9" max="9" width="14" style="25"/>
    <col min="10" max="16384" width="8.75" style="25"/>
  </cols>
  <sheetData>
    <row r="1" customHeight="1" spans="1:4">
      <c r="A1" s="68" t="s">
        <v>25</v>
      </c>
      <c r="B1" s="68"/>
      <c r="C1" s="68"/>
      <c r="D1" s="68"/>
    </row>
    <row r="2" s="63" customFormat="1" customHeight="1" spans="1:7">
      <c r="A2" s="69" t="s">
        <v>20</v>
      </c>
      <c r="B2" s="70" t="s">
        <v>21</v>
      </c>
      <c r="C2" s="71" t="s">
        <v>22</v>
      </c>
      <c r="D2" s="70" t="s">
        <v>23</v>
      </c>
      <c r="F2" s="72"/>
      <c r="G2" s="72"/>
    </row>
    <row r="3" s="63" customFormat="1" customHeight="1" spans="1:7">
      <c r="A3" s="73" t="s">
        <v>24</v>
      </c>
      <c r="B3" s="74"/>
      <c r="C3" s="75"/>
      <c r="D3" s="70"/>
      <c r="F3" s="72"/>
      <c r="G3" s="72"/>
    </row>
    <row r="4" s="64" customFormat="1" customHeight="1" spans="1:7">
      <c r="A4" s="76">
        <v>1</v>
      </c>
      <c r="B4" s="77" t="s">
        <v>468</v>
      </c>
      <c r="C4" s="75"/>
      <c r="D4" s="77"/>
      <c r="F4" s="78"/>
      <c r="G4" s="78"/>
    </row>
    <row r="5" customHeight="1" spans="1:4">
      <c r="A5" s="69">
        <v>1.1</v>
      </c>
      <c r="B5" s="79" t="str">
        <f>白鸟湖一号台地清单明细!A4</f>
        <v>一、道路清扫保洁</v>
      </c>
      <c r="C5" s="80"/>
      <c r="D5" s="70"/>
    </row>
    <row r="6" customHeight="1" spans="1:4">
      <c r="A6" s="81">
        <v>1.2</v>
      </c>
      <c r="B6" s="79" t="str">
        <f>白鸟湖一号台地清单明细!A7</f>
        <v>二、人行道清扫保洁</v>
      </c>
      <c r="C6" s="80"/>
      <c r="D6" s="70"/>
    </row>
    <row r="7" customHeight="1" spans="1:9">
      <c r="A7" s="81">
        <v>1.3</v>
      </c>
      <c r="B7" s="79" t="str">
        <f>白鸟湖一号台地清单明细!A11</f>
        <v>三、道路冰雪清除清运</v>
      </c>
      <c r="C7" s="80"/>
      <c r="D7" s="70"/>
      <c r="H7" s="67"/>
      <c r="I7" s="67"/>
    </row>
    <row r="8" customHeight="1" spans="1:4">
      <c r="A8" s="81">
        <v>1.4</v>
      </c>
      <c r="B8" s="79" t="str">
        <f>白鸟湖一号台地清单明细!A16</f>
        <v>四、人行道清除冰雪</v>
      </c>
      <c r="C8" s="80"/>
      <c r="D8" s="70"/>
    </row>
  </sheetData>
  <mergeCells count="2">
    <mergeCell ref="A1:D1"/>
    <mergeCell ref="A3:B3"/>
  </mergeCells>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XFD24"/>
  <sheetViews>
    <sheetView zoomScale="85" zoomScaleNormal="85" zoomScaleSheetLayoutView="85" topLeftCell="A4" workbookViewId="0">
      <selection activeCell="D19" sqref="D19"/>
    </sheetView>
  </sheetViews>
  <sheetFormatPr defaultColWidth="9" defaultRowHeight="14.25"/>
  <cols>
    <col min="1" max="1" width="4.5" style="27" customWidth="1"/>
    <col min="2" max="2" width="8.175" style="28" customWidth="1"/>
    <col min="3" max="3" width="5.33333333333333" style="28" customWidth="1"/>
    <col min="4" max="4" width="18.1333333333333" style="28" customWidth="1"/>
    <col min="5" max="5" width="7.13333333333333" style="29" customWidth="1"/>
    <col min="6" max="6" width="11.8916666666667" style="28" customWidth="1"/>
    <col min="7" max="7" width="11.0916666666667" style="28" customWidth="1"/>
    <col min="8" max="8" width="15.6666666666667" style="30" customWidth="1"/>
    <col min="9" max="9" width="51.4" style="30" customWidth="1"/>
    <col min="10" max="10" width="10.25" style="30" customWidth="1"/>
    <col min="11" max="11" width="9" style="21"/>
    <col min="12" max="12" width="14.3333333333333" style="21"/>
    <col min="13" max="13" width="12.6333333333333" style="21"/>
    <col min="14" max="16381" width="9" style="21"/>
    <col min="16382" max="16384" width="9" style="25"/>
  </cols>
  <sheetData>
    <row r="1" s="21" customFormat="1" ht="10.5" spans="1:10">
      <c r="A1" s="31" t="s">
        <v>469</v>
      </c>
      <c r="B1" s="31"/>
      <c r="C1" s="31"/>
      <c r="D1" s="31"/>
      <c r="E1" s="31"/>
      <c r="F1" s="31"/>
      <c r="G1" s="31"/>
      <c r="H1" s="31"/>
      <c r="I1" s="31"/>
      <c r="J1" s="31"/>
    </row>
    <row r="2" s="21" customFormat="1" ht="24" customHeight="1" spans="1:10">
      <c r="A2" s="31"/>
      <c r="B2" s="31"/>
      <c r="C2" s="31"/>
      <c r="D2" s="31"/>
      <c r="E2" s="31"/>
      <c r="F2" s="31"/>
      <c r="G2" s="31"/>
      <c r="H2" s="31"/>
      <c r="I2" s="31"/>
      <c r="J2" s="31"/>
    </row>
    <row r="3" s="22" customFormat="1" ht="41" customHeight="1" spans="1:10">
      <c r="A3" s="32" t="s">
        <v>20</v>
      </c>
      <c r="B3" s="32" t="s">
        <v>29</v>
      </c>
      <c r="C3" s="32" t="s">
        <v>20</v>
      </c>
      <c r="D3" s="32" t="s">
        <v>30</v>
      </c>
      <c r="E3" s="32" t="s">
        <v>31</v>
      </c>
      <c r="F3" s="32" t="s">
        <v>32</v>
      </c>
      <c r="G3" s="32" t="s">
        <v>33</v>
      </c>
      <c r="H3" s="33" t="s">
        <v>34</v>
      </c>
      <c r="I3" s="32" t="s">
        <v>35</v>
      </c>
      <c r="J3" s="33" t="s">
        <v>23</v>
      </c>
    </row>
    <row r="4" s="23" customFormat="1" ht="24.95" customHeight="1" spans="1:10">
      <c r="A4" s="34" t="s">
        <v>36</v>
      </c>
      <c r="B4" s="34"/>
      <c r="C4" s="34"/>
      <c r="D4" s="34"/>
      <c r="E4" s="35"/>
      <c r="F4" s="34"/>
      <c r="G4" s="34"/>
      <c r="H4" s="36"/>
      <c r="I4" s="36"/>
      <c r="J4" s="36"/>
    </row>
    <row r="5" s="21" customFormat="1" ht="105" outlineLevel="1" spans="1:16384">
      <c r="A5" s="37">
        <v>1</v>
      </c>
      <c r="B5" s="38" t="s">
        <v>470</v>
      </c>
      <c r="C5" s="39">
        <v>1</v>
      </c>
      <c r="D5" s="40" t="s">
        <v>471</v>
      </c>
      <c r="E5" s="41" t="s">
        <v>39</v>
      </c>
      <c r="F5" s="42">
        <f>白鸟湖一号台地道路明细!H30</f>
        <v>719670</v>
      </c>
      <c r="G5" s="42"/>
      <c r="H5" s="42"/>
      <c r="I5" s="57" t="s">
        <v>472</v>
      </c>
      <c r="J5" s="58"/>
      <c r="XEW5" s="25"/>
      <c r="XEX5" s="25"/>
      <c r="XEY5" s="25"/>
      <c r="XEZ5" s="25"/>
      <c r="XFA5" s="25"/>
      <c r="XFB5" s="25"/>
      <c r="XFC5" s="25"/>
      <c r="XFD5" s="25"/>
    </row>
    <row r="6" s="24" customFormat="1" ht="24.95" customHeight="1" spans="1:10">
      <c r="A6" s="43"/>
      <c r="B6" s="44" t="s">
        <v>45</v>
      </c>
      <c r="C6" s="45"/>
      <c r="D6" s="45"/>
      <c r="E6" s="46"/>
      <c r="F6" s="45"/>
      <c r="G6" s="45"/>
      <c r="H6" s="47"/>
      <c r="I6" s="59"/>
      <c r="J6" s="42"/>
    </row>
    <row r="7" s="25" customFormat="1" ht="25" customHeight="1" spans="1:10">
      <c r="A7" s="48" t="s">
        <v>46</v>
      </c>
      <c r="B7" s="49"/>
      <c r="C7" s="49"/>
      <c r="D7" s="49"/>
      <c r="E7" s="50"/>
      <c r="F7" s="49"/>
      <c r="G7" s="49"/>
      <c r="H7" s="49"/>
      <c r="I7" s="49"/>
      <c r="J7" s="34"/>
    </row>
    <row r="8" s="25" customFormat="1" ht="136.5" spans="1:10">
      <c r="A8" s="39">
        <v>1</v>
      </c>
      <c r="B8" s="39" t="s">
        <v>470</v>
      </c>
      <c r="C8" s="39">
        <v>1</v>
      </c>
      <c r="D8" s="40" t="s">
        <v>473</v>
      </c>
      <c r="E8" s="41" t="s">
        <v>39</v>
      </c>
      <c r="F8" s="51">
        <v>479990</v>
      </c>
      <c r="G8" s="42"/>
      <c r="H8" s="42"/>
      <c r="I8" s="60" t="s">
        <v>474</v>
      </c>
      <c r="J8" s="42"/>
    </row>
    <row r="9" s="25" customFormat="1" ht="136.5" spans="1:10">
      <c r="A9" s="39">
        <v>2</v>
      </c>
      <c r="B9" s="39" t="s">
        <v>470</v>
      </c>
      <c r="C9" s="39">
        <v>2</v>
      </c>
      <c r="D9" s="40" t="s">
        <v>49</v>
      </c>
      <c r="E9" s="41" t="s">
        <v>39</v>
      </c>
      <c r="F9" s="51">
        <v>14880</v>
      </c>
      <c r="G9" s="42"/>
      <c r="H9" s="42"/>
      <c r="I9" s="60" t="s">
        <v>475</v>
      </c>
      <c r="J9" s="42"/>
    </row>
    <row r="10" s="24" customFormat="1" ht="24.95" customHeight="1" spans="1:10">
      <c r="A10" s="32" t="s">
        <v>51</v>
      </c>
      <c r="B10" s="32"/>
      <c r="C10" s="32"/>
      <c r="D10" s="32"/>
      <c r="E10" s="52"/>
      <c r="F10" s="32"/>
      <c r="G10" s="32"/>
      <c r="H10" s="47"/>
      <c r="I10" s="47"/>
      <c r="J10" s="42"/>
    </row>
    <row r="11" s="23" customFormat="1" ht="24.95" customHeight="1" spans="1:10">
      <c r="A11" s="34" t="s">
        <v>52</v>
      </c>
      <c r="B11" s="34"/>
      <c r="C11" s="34"/>
      <c r="D11" s="34"/>
      <c r="E11" s="35"/>
      <c r="F11" s="34"/>
      <c r="G11" s="34"/>
      <c r="H11" s="36"/>
      <c r="I11" s="36"/>
      <c r="J11" s="36"/>
    </row>
    <row r="12" s="23" customFormat="1" ht="168" spans="1:10">
      <c r="A12" s="39">
        <v>1</v>
      </c>
      <c r="B12" s="39" t="s">
        <v>470</v>
      </c>
      <c r="C12" s="39">
        <v>1</v>
      </c>
      <c r="D12" s="39" t="s">
        <v>476</v>
      </c>
      <c r="E12" s="39" t="s">
        <v>39</v>
      </c>
      <c r="F12" s="53">
        <f>白鸟湖一号台地道路明细!H3+白鸟湖一号台地道路明细!H4</f>
        <v>233520</v>
      </c>
      <c r="G12" s="54"/>
      <c r="H12" s="42"/>
      <c r="I12" s="60" t="s">
        <v>477</v>
      </c>
      <c r="J12" s="42"/>
    </row>
    <row r="13" s="21" customFormat="1" ht="175" customHeight="1" spans="1:10">
      <c r="A13" s="39">
        <v>2</v>
      </c>
      <c r="B13" s="39" t="s">
        <v>470</v>
      </c>
      <c r="C13" s="39">
        <v>2</v>
      </c>
      <c r="D13" s="39" t="s">
        <v>478</v>
      </c>
      <c r="E13" s="39" t="s">
        <v>39</v>
      </c>
      <c r="F13" s="53">
        <f>白鸟湖一号台地道路明细!H5+白鸟湖一号台地道路明细!H6</f>
        <v>126000</v>
      </c>
      <c r="G13" s="54"/>
      <c r="H13" s="42"/>
      <c r="I13" s="60" t="s">
        <v>479</v>
      </c>
      <c r="J13" s="42"/>
    </row>
    <row r="14" s="21" customFormat="1" ht="175" customHeight="1" spans="1:10">
      <c r="A14" s="39">
        <v>3</v>
      </c>
      <c r="B14" s="39" t="s">
        <v>470</v>
      </c>
      <c r="C14" s="39">
        <v>3</v>
      </c>
      <c r="D14" s="39" t="s">
        <v>480</v>
      </c>
      <c r="E14" s="39" t="s">
        <v>39</v>
      </c>
      <c r="F14" s="53">
        <v>360150</v>
      </c>
      <c r="G14" s="54"/>
      <c r="H14" s="42"/>
      <c r="I14" s="60" t="s">
        <v>479</v>
      </c>
      <c r="J14" s="42"/>
    </row>
    <row r="15" s="24" customFormat="1" ht="27" customHeight="1" spans="1:10">
      <c r="A15" s="43"/>
      <c r="B15" s="44" t="s">
        <v>59</v>
      </c>
      <c r="C15" s="45"/>
      <c r="D15" s="45"/>
      <c r="E15" s="46"/>
      <c r="F15" s="45"/>
      <c r="G15" s="45"/>
      <c r="H15" s="47"/>
      <c r="I15" s="61"/>
      <c r="J15" s="62"/>
    </row>
    <row r="16" s="25" customFormat="1" ht="22" customHeight="1" spans="1:10">
      <c r="A16" s="48" t="s">
        <v>60</v>
      </c>
      <c r="B16" s="49"/>
      <c r="C16" s="49"/>
      <c r="D16" s="49"/>
      <c r="E16" s="50"/>
      <c r="F16" s="49"/>
      <c r="G16" s="49"/>
      <c r="H16" s="49"/>
      <c r="I16" s="34"/>
      <c r="J16" s="34"/>
    </row>
    <row r="17" s="25" customFormat="1" ht="193" customHeight="1" spans="1:10">
      <c r="A17" s="39">
        <v>1</v>
      </c>
      <c r="B17" s="40" t="s">
        <v>470</v>
      </c>
      <c r="C17" s="39">
        <v>1</v>
      </c>
      <c r="D17" s="40" t="s">
        <v>481</v>
      </c>
      <c r="E17" s="41" t="s">
        <v>39</v>
      </c>
      <c r="F17" s="51">
        <f>白鸟湖一号台地道路明细!I3+白鸟湖一号台地道路明细!I4</f>
        <v>99270</v>
      </c>
      <c r="G17" s="42"/>
      <c r="H17" s="55"/>
      <c r="I17" s="60" t="s">
        <v>482</v>
      </c>
      <c r="J17" s="34" t="s">
        <v>483</v>
      </c>
    </row>
    <row r="18" s="25" customFormat="1" ht="193" customHeight="1" spans="1:10">
      <c r="A18" s="39">
        <v>2</v>
      </c>
      <c r="B18" s="40" t="s">
        <v>470</v>
      </c>
      <c r="C18" s="39">
        <v>2</v>
      </c>
      <c r="D18" s="40" t="s">
        <v>63</v>
      </c>
      <c r="E18" s="41" t="s">
        <v>39</v>
      </c>
      <c r="F18" s="51">
        <f>白鸟湖一号台地道路明细!I5+白鸟湖一号台地道路明细!I6</f>
        <v>100800</v>
      </c>
      <c r="G18" s="42"/>
      <c r="H18" s="55"/>
      <c r="I18" s="60" t="s">
        <v>482</v>
      </c>
      <c r="J18" s="34" t="s">
        <v>483</v>
      </c>
    </row>
    <row r="19" s="25" customFormat="1" ht="180" customHeight="1" spans="1:10">
      <c r="A19" s="39">
        <v>3</v>
      </c>
      <c r="B19" s="40" t="s">
        <v>470</v>
      </c>
      <c r="C19" s="39">
        <v>3</v>
      </c>
      <c r="D19" s="40" t="s">
        <v>63</v>
      </c>
      <c r="E19" s="41" t="s">
        <v>39</v>
      </c>
      <c r="F19" s="51">
        <f>白鸟湖一号台地道路明细!I31-F17-F18</f>
        <v>294800</v>
      </c>
      <c r="G19" s="42"/>
      <c r="H19" s="55"/>
      <c r="I19" s="60" t="s">
        <v>482</v>
      </c>
      <c r="J19" s="42"/>
    </row>
    <row r="20" s="24" customFormat="1" ht="24.95" customHeight="1" spans="1:10">
      <c r="A20" s="32" t="s">
        <v>65</v>
      </c>
      <c r="B20" s="32"/>
      <c r="C20" s="32"/>
      <c r="D20" s="32"/>
      <c r="E20" s="52"/>
      <c r="F20" s="32"/>
      <c r="G20" s="32"/>
      <c r="H20" s="47"/>
      <c r="I20" s="47"/>
      <c r="J20" s="47"/>
    </row>
    <row r="21" s="26" customFormat="1" ht="20.1" customHeight="1" spans="1:10">
      <c r="A21" s="32" t="s">
        <v>71</v>
      </c>
      <c r="B21" s="32"/>
      <c r="C21" s="32"/>
      <c r="D21" s="32"/>
      <c r="E21" s="52"/>
      <c r="F21" s="32"/>
      <c r="G21" s="32"/>
      <c r="H21" s="47"/>
      <c r="I21" s="47"/>
      <c r="J21" s="47"/>
    </row>
    <row r="22" s="21" customFormat="1" ht="17" customHeight="1" spans="1:10">
      <c r="A22" s="27"/>
      <c r="B22" s="28"/>
      <c r="C22" s="28"/>
      <c r="D22" s="28"/>
      <c r="E22" s="29"/>
      <c r="F22" s="28"/>
      <c r="G22" s="28"/>
      <c r="H22" s="30"/>
      <c r="I22" s="30"/>
      <c r="J22" s="30"/>
    </row>
    <row r="24" spans="8:9">
      <c r="H24" s="56"/>
      <c r="I24" s="56"/>
    </row>
  </sheetData>
  <mergeCells count="10">
    <mergeCell ref="A4:H4"/>
    <mergeCell ref="B6:G6"/>
    <mergeCell ref="A7:H7"/>
    <mergeCell ref="A10:G10"/>
    <mergeCell ref="A11:H11"/>
    <mergeCell ref="B15:G15"/>
    <mergeCell ref="A16:H16"/>
    <mergeCell ref="A20:G20"/>
    <mergeCell ref="A21:G21"/>
    <mergeCell ref="A1:J2"/>
  </mergeCells>
  <pageMargins left="0.751388888888889" right="0.629861111111111" top="0.432638888888889" bottom="0.550694444444444" header="0.354166666666667" footer="0.5"/>
  <pageSetup paperSize="9" scale="95" orientation="landscape" horizontalDpi="600"/>
  <headerFooter/>
  <rowBreaks count="1" manualBreakCount="1">
    <brk id="21" max="16383" man="1"/>
  </rowBreak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M32"/>
  <sheetViews>
    <sheetView zoomScale="70" zoomScaleNormal="70" workbookViewId="0">
      <pane ySplit="2" topLeftCell="A3" activePane="bottomLeft" state="frozen"/>
      <selection/>
      <selection pane="bottomLeft" activeCell="U33" sqref="U33"/>
    </sheetView>
  </sheetViews>
  <sheetFormatPr defaultColWidth="9" defaultRowHeight="13.5"/>
  <cols>
    <col min="1" max="1" width="3.75" customWidth="1"/>
    <col min="2" max="2" width="17.1166666666667" customWidth="1"/>
    <col min="3" max="3" width="18" customWidth="1"/>
    <col min="4" max="4" width="6.11666666666667" customWidth="1"/>
    <col min="5" max="6" width="6.63333333333333" customWidth="1"/>
    <col min="7" max="7" width="7.11666666666667" customWidth="1"/>
    <col min="8" max="8" width="8.33333333333333" customWidth="1"/>
    <col min="10" max="10" width="9.44166666666667" customWidth="1"/>
    <col min="11" max="11" width="10.1083333333333" customWidth="1"/>
    <col min="12" max="12" width="9.225" customWidth="1"/>
    <col min="13" max="13" width="5.775" customWidth="1"/>
    <col min="17" max="17" width="9.55"/>
  </cols>
  <sheetData>
    <row r="1" ht="47" customHeight="1" spans="1:13">
      <c r="A1" s="2" t="s">
        <v>484</v>
      </c>
      <c r="B1" s="2"/>
      <c r="C1" s="2"/>
      <c r="D1" s="2"/>
      <c r="E1" s="2"/>
      <c r="F1" s="2"/>
      <c r="G1" s="2"/>
      <c r="H1" s="2"/>
      <c r="I1" s="2"/>
      <c r="J1" s="2"/>
      <c r="K1" s="2"/>
      <c r="L1" s="2"/>
      <c r="M1" s="2"/>
    </row>
    <row r="2" s="1" customFormat="1" ht="50" customHeight="1" spans="1:13">
      <c r="A2" s="3" t="s">
        <v>20</v>
      </c>
      <c r="B2" s="3" t="s">
        <v>73</v>
      </c>
      <c r="C2" s="3" t="s">
        <v>74</v>
      </c>
      <c r="D2" s="3" t="s">
        <v>75</v>
      </c>
      <c r="E2" s="3" t="s">
        <v>76</v>
      </c>
      <c r="F2" s="3" t="s">
        <v>77</v>
      </c>
      <c r="G2" s="3" t="s">
        <v>78</v>
      </c>
      <c r="H2" s="3" t="s">
        <v>79</v>
      </c>
      <c r="I2" s="3" t="s">
        <v>80</v>
      </c>
      <c r="J2" s="18" t="s">
        <v>81</v>
      </c>
      <c r="K2" s="18" t="s">
        <v>82</v>
      </c>
      <c r="L2" s="19" t="s">
        <v>83</v>
      </c>
      <c r="M2" s="19" t="s">
        <v>23</v>
      </c>
    </row>
    <row r="3" s="1" customFormat="1" ht="50" customHeight="1" spans="1:13">
      <c r="A3" s="4">
        <v>1</v>
      </c>
      <c r="B3" s="4" t="s">
        <v>485</v>
      </c>
      <c r="C3" s="4" t="s">
        <v>486</v>
      </c>
      <c r="D3" s="4">
        <v>7200</v>
      </c>
      <c r="E3" s="4">
        <v>7200</v>
      </c>
      <c r="F3" s="4">
        <v>25</v>
      </c>
      <c r="G3" s="4">
        <v>11</v>
      </c>
      <c r="H3" s="4">
        <f t="shared" ref="H3:H29" si="0">D3*F3</f>
        <v>180000</v>
      </c>
      <c r="I3" s="4">
        <f t="shared" ref="I3:I29" si="1">E3*G3</f>
        <v>79200</v>
      </c>
      <c r="J3" s="4" t="s">
        <v>115</v>
      </c>
      <c r="K3" s="4" t="s">
        <v>105</v>
      </c>
      <c r="L3" s="4" t="s">
        <v>88</v>
      </c>
      <c r="M3" s="20"/>
    </row>
    <row r="4" s="1" customFormat="1" ht="50" customHeight="1" spans="1:13">
      <c r="A4" s="4">
        <v>2</v>
      </c>
      <c r="B4" s="5" t="s">
        <v>487</v>
      </c>
      <c r="C4" s="5" t="s">
        <v>488</v>
      </c>
      <c r="D4" s="6">
        <v>2230</v>
      </c>
      <c r="E4" s="6">
        <v>2230</v>
      </c>
      <c r="F4" s="6">
        <v>24</v>
      </c>
      <c r="G4" s="6">
        <v>9</v>
      </c>
      <c r="H4" s="4">
        <f t="shared" si="0"/>
        <v>53520</v>
      </c>
      <c r="I4" s="4">
        <f t="shared" si="1"/>
        <v>20070</v>
      </c>
      <c r="J4" s="4" t="s">
        <v>115</v>
      </c>
      <c r="K4" s="4" t="s">
        <v>105</v>
      </c>
      <c r="L4" s="4" t="s">
        <v>88</v>
      </c>
      <c r="M4" s="20"/>
    </row>
    <row r="5" s="1" customFormat="1" ht="50" customHeight="1" spans="1:13">
      <c r="A5" s="4">
        <v>3</v>
      </c>
      <c r="B5" s="7" t="s">
        <v>489</v>
      </c>
      <c r="C5" s="5" t="s">
        <v>490</v>
      </c>
      <c r="D5" s="6">
        <v>4100</v>
      </c>
      <c r="E5" s="6">
        <v>4100</v>
      </c>
      <c r="F5" s="6">
        <v>15</v>
      </c>
      <c r="G5" s="6">
        <v>12</v>
      </c>
      <c r="H5" s="4">
        <f t="shared" si="0"/>
        <v>61500</v>
      </c>
      <c r="I5" s="4">
        <f t="shared" si="1"/>
        <v>49200</v>
      </c>
      <c r="J5" s="4" t="s">
        <v>115</v>
      </c>
      <c r="K5" s="4" t="s">
        <v>116</v>
      </c>
      <c r="L5" s="4" t="s">
        <v>88</v>
      </c>
      <c r="M5" s="20"/>
    </row>
    <row r="6" s="1" customFormat="1" ht="50" customHeight="1" spans="1:13">
      <c r="A6" s="4"/>
      <c r="B6" s="7"/>
      <c r="C6" s="5" t="s">
        <v>491</v>
      </c>
      <c r="D6" s="6">
        <v>4300</v>
      </c>
      <c r="E6" s="6">
        <v>4300</v>
      </c>
      <c r="F6" s="6">
        <v>15</v>
      </c>
      <c r="G6" s="6">
        <v>12</v>
      </c>
      <c r="H6" s="4">
        <f t="shared" si="0"/>
        <v>64500</v>
      </c>
      <c r="I6" s="4">
        <f t="shared" si="1"/>
        <v>51600</v>
      </c>
      <c r="J6" s="4" t="s">
        <v>115</v>
      </c>
      <c r="K6" s="4" t="s">
        <v>116</v>
      </c>
      <c r="L6" s="4" t="s">
        <v>88</v>
      </c>
      <c r="M6" s="20"/>
    </row>
    <row r="7" s="1" customFormat="1" ht="50" customHeight="1" spans="1:13">
      <c r="A7" s="4">
        <v>4</v>
      </c>
      <c r="B7" s="5" t="s">
        <v>492</v>
      </c>
      <c r="C7" s="5" t="s">
        <v>493</v>
      </c>
      <c r="D7" s="6">
        <v>4580</v>
      </c>
      <c r="E7" s="6">
        <v>4580</v>
      </c>
      <c r="F7" s="6">
        <v>8</v>
      </c>
      <c r="G7" s="6">
        <v>8</v>
      </c>
      <c r="H7" s="4">
        <f t="shared" si="0"/>
        <v>36640</v>
      </c>
      <c r="I7" s="4">
        <f t="shared" si="1"/>
        <v>36640</v>
      </c>
      <c r="J7" s="4" t="s">
        <v>115</v>
      </c>
      <c r="K7" s="4" t="s">
        <v>116</v>
      </c>
      <c r="L7" s="4" t="s">
        <v>109</v>
      </c>
      <c r="M7" s="20"/>
    </row>
    <row r="8" s="1" customFormat="1" ht="50" customHeight="1" spans="1:13">
      <c r="A8" s="4">
        <v>5</v>
      </c>
      <c r="B8" s="5" t="s">
        <v>494</v>
      </c>
      <c r="C8" s="5" t="s">
        <v>495</v>
      </c>
      <c r="D8" s="6">
        <v>1280</v>
      </c>
      <c r="E8" s="6">
        <v>1280</v>
      </c>
      <c r="F8" s="6">
        <v>8</v>
      </c>
      <c r="G8" s="6">
        <v>8</v>
      </c>
      <c r="H8" s="4">
        <f t="shared" si="0"/>
        <v>10240</v>
      </c>
      <c r="I8" s="4">
        <f t="shared" si="1"/>
        <v>10240</v>
      </c>
      <c r="J8" s="4" t="s">
        <v>115</v>
      </c>
      <c r="K8" s="4" t="s">
        <v>116</v>
      </c>
      <c r="L8" s="4" t="s">
        <v>109</v>
      </c>
      <c r="M8" s="20"/>
    </row>
    <row r="9" s="1" customFormat="1" ht="50" customHeight="1" spans="1:13">
      <c r="A9" s="4">
        <v>6</v>
      </c>
      <c r="B9" s="7" t="s">
        <v>496</v>
      </c>
      <c r="C9" s="5" t="s">
        <v>495</v>
      </c>
      <c r="D9" s="6">
        <v>1000</v>
      </c>
      <c r="E9" s="6">
        <v>1000</v>
      </c>
      <c r="F9" s="6">
        <v>8</v>
      </c>
      <c r="G9" s="6">
        <v>8</v>
      </c>
      <c r="H9" s="4">
        <f t="shared" si="0"/>
        <v>8000</v>
      </c>
      <c r="I9" s="4">
        <f t="shared" si="1"/>
        <v>8000</v>
      </c>
      <c r="J9" s="4" t="s">
        <v>115</v>
      </c>
      <c r="K9" s="4" t="s">
        <v>116</v>
      </c>
      <c r="L9" s="4" t="s">
        <v>109</v>
      </c>
      <c r="M9" s="20"/>
    </row>
    <row r="10" s="1" customFormat="1" ht="50" customHeight="1" spans="1:13">
      <c r="A10" s="4"/>
      <c r="B10" s="7"/>
      <c r="C10" s="5" t="s">
        <v>497</v>
      </c>
      <c r="D10" s="6">
        <v>1050</v>
      </c>
      <c r="E10" s="6">
        <v>1050</v>
      </c>
      <c r="F10" s="6">
        <v>8</v>
      </c>
      <c r="G10" s="6">
        <v>8</v>
      </c>
      <c r="H10" s="4">
        <f t="shared" si="0"/>
        <v>8400</v>
      </c>
      <c r="I10" s="4">
        <f t="shared" si="1"/>
        <v>8400</v>
      </c>
      <c r="J10" s="4" t="s">
        <v>115</v>
      </c>
      <c r="K10" s="4" t="s">
        <v>116</v>
      </c>
      <c r="L10" s="4" t="s">
        <v>109</v>
      </c>
      <c r="M10" s="20"/>
    </row>
    <row r="11" s="1" customFormat="1" ht="50" customHeight="1" spans="1:13">
      <c r="A11" s="4">
        <v>7</v>
      </c>
      <c r="B11" s="8" t="s">
        <v>498</v>
      </c>
      <c r="C11" s="9" t="s">
        <v>499</v>
      </c>
      <c r="D11" s="6">
        <v>710</v>
      </c>
      <c r="E11" s="6">
        <v>710</v>
      </c>
      <c r="F11" s="6">
        <v>8</v>
      </c>
      <c r="G11" s="6">
        <v>8</v>
      </c>
      <c r="H11" s="4">
        <f t="shared" si="0"/>
        <v>5680</v>
      </c>
      <c r="I11" s="4">
        <f t="shared" si="1"/>
        <v>5680</v>
      </c>
      <c r="J11" s="4" t="s">
        <v>115</v>
      </c>
      <c r="K11" s="4" t="s">
        <v>116</v>
      </c>
      <c r="L11" s="4" t="s">
        <v>109</v>
      </c>
      <c r="M11" s="20"/>
    </row>
    <row r="12" s="1" customFormat="1" ht="50" customHeight="1" spans="1:13">
      <c r="A12" s="4">
        <v>8</v>
      </c>
      <c r="B12" s="7" t="s">
        <v>500</v>
      </c>
      <c r="C12" s="5" t="s">
        <v>501</v>
      </c>
      <c r="D12" s="6">
        <v>470</v>
      </c>
      <c r="E12" s="6">
        <v>470</v>
      </c>
      <c r="F12" s="6">
        <v>8</v>
      </c>
      <c r="G12" s="6">
        <v>6</v>
      </c>
      <c r="H12" s="4">
        <f t="shared" si="0"/>
        <v>3760</v>
      </c>
      <c r="I12" s="4">
        <f t="shared" si="1"/>
        <v>2820</v>
      </c>
      <c r="J12" s="4" t="s">
        <v>115</v>
      </c>
      <c r="K12" s="4" t="s">
        <v>116</v>
      </c>
      <c r="L12" s="4" t="s">
        <v>109</v>
      </c>
      <c r="M12" s="20"/>
    </row>
    <row r="13" s="1" customFormat="1" ht="50" customHeight="1" spans="1:13">
      <c r="A13" s="4">
        <v>9</v>
      </c>
      <c r="B13" s="7" t="s">
        <v>502</v>
      </c>
      <c r="C13" s="5" t="s">
        <v>495</v>
      </c>
      <c r="D13" s="6">
        <v>800</v>
      </c>
      <c r="E13" s="6">
        <v>800</v>
      </c>
      <c r="F13" s="6">
        <v>8</v>
      </c>
      <c r="G13" s="6">
        <v>8</v>
      </c>
      <c r="H13" s="4">
        <f t="shared" si="0"/>
        <v>6400</v>
      </c>
      <c r="I13" s="4">
        <f t="shared" si="1"/>
        <v>6400</v>
      </c>
      <c r="J13" s="4" t="s">
        <v>115</v>
      </c>
      <c r="K13" s="4" t="s">
        <v>116</v>
      </c>
      <c r="L13" s="4" t="s">
        <v>109</v>
      </c>
      <c r="M13" s="20"/>
    </row>
    <row r="14" s="1" customFormat="1" ht="50" customHeight="1" spans="1:13">
      <c r="A14" s="4">
        <v>10</v>
      </c>
      <c r="B14" s="7" t="s">
        <v>503</v>
      </c>
      <c r="C14" s="5" t="s">
        <v>504</v>
      </c>
      <c r="D14" s="6">
        <v>260</v>
      </c>
      <c r="E14" s="6">
        <v>260</v>
      </c>
      <c r="F14" s="6">
        <v>8</v>
      </c>
      <c r="G14" s="6">
        <v>6</v>
      </c>
      <c r="H14" s="4">
        <f t="shared" si="0"/>
        <v>2080</v>
      </c>
      <c r="I14" s="4">
        <f t="shared" si="1"/>
        <v>1560</v>
      </c>
      <c r="J14" s="4" t="s">
        <v>115</v>
      </c>
      <c r="K14" s="4" t="s">
        <v>116</v>
      </c>
      <c r="L14" s="4" t="s">
        <v>109</v>
      </c>
      <c r="M14" s="20"/>
    </row>
    <row r="15" s="1" customFormat="1" ht="50" customHeight="1" spans="1:13">
      <c r="A15" s="4">
        <v>11</v>
      </c>
      <c r="B15" s="7" t="s">
        <v>505</v>
      </c>
      <c r="C15" s="5" t="s">
        <v>506</v>
      </c>
      <c r="D15" s="6">
        <v>2500</v>
      </c>
      <c r="E15" s="6">
        <v>2500</v>
      </c>
      <c r="F15" s="6">
        <v>8</v>
      </c>
      <c r="G15" s="6">
        <v>8</v>
      </c>
      <c r="H15" s="4">
        <f t="shared" si="0"/>
        <v>20000</v>
      </c>
      <c r="I15" s="4">
        <f t="shared" si="1"/>
        <v>20000</v>
      </c>
      <c r="J15" s="4" t="s">
        <v>115</v>
      </c>
      <c r="K15" s="4" t="s">
        <v>116</v>
      </c>
      <c r="L15" s="4" t="s">
        <v>109</v>
      </c>
      <c r="M15" s="20"/>
    </row>
    <row r="16" s="1" customFormat="1" ht="50" customHeight="1" spans="1:13">
      <c r="A16" s="4">
        <v>12</v>
      </c>
      <c r="B16" s="5" t="s">
        <v>507</v>
      </c>
      <c r="C16" s="5" t="s">
        <v>495</v>
      </c>
      <c r="D16" s="6">
        <v>1150</v>
      </c>
      <c r="E16" s="6">
        <v>1150</v>
      </c>
      <c r="F16" s="6">
        <v>8</v>
      </c>
      <c r="G16" s="6">
        <v>8</v>
      </c>
      <c r="H16" s="4">
        <f t="shared" si="0"/>
        <v>9200</v>
      </c>
      <c r="I16" s="4">
        <f t="shared" si="1"/>
        <v>9200</v>
      </c>
      <c r="J16" s="4" t="s">
        <v>115</v>
      </c>
      <c r="K16" s="4" t="s">
        <v>116</v>
      </c>
      <c r="L16" s="4" t="s">
        <v>109</v>
      </c>
      <c r="M16" s="20"/>
    </row>
    <row r="17" s="1" customFormat="1" ht="50" customHeight="1" spans="1:13">
      <c r="A17" s="4"/>
      <c r="B17" s="5"/>
      <c r="C17" s="5" t="s">
        <v>508</v>
      </c>
      <c r="D17" s="6">
        <v>750</v>
      </c>
      <c r="E17" s="6">
        <v>750</v>
      </c>
      <c r="F17" s="6">
        <v>15</v>
      </c>
      <c r="G17" s="6">
        <v>6</v>
      </c>
      <c r="H17" s="4">
        <f t="shared" si="0"/>
        <v>11250</v>
      </c>
      <c r="I17" s="4">
        <f t="shared" si="1"/>
        <v>4500</v>
      </c>
      <c r="J17" s="4" t="s">
        <v>115</v>
      </c>
      <c r="K17" s="4" t="s">
        <v>116</v>
      </c>
      <c r="L17" s="4" t="s">
        <v>109</v>
      </c>
      <c r="M17" s="20"/>
    </row>
    <row r="18" s="1" customFormat="1" ht="50" customHeight="1" spans="1:13">
      <c r="A18" s="4">
        <v>13</v>
      </c>
      <c r="B18" s="5" t="s">
        <v>509</v>
      </c>
      <c r="C18" s="5" t="s">
        <v>495</v>
      </c>
      <c r="D18" s="6">
        <v>1200</v>
      </c>
      <c r="E18" s="6">
        <v>1200</v>
      </c>
      <c r="F18" s="6">
        <v>8</v>
      </c>
      <c r="G18" s="6">
        <v>8</v>
      </c>
      <c r="H18" s="4">
        <f t="shared" si="0"/>
        <v>9600</v>
      </c>
      <c r="I18" s="4">
        <f t="shared" si="1"/>
        <v>9600</v>
      </c>
      <c r="J18" s="4" t="s">
        <v>115</v>
      </c>
      <c r="K18" s="4" t="s">
        <v>116</v>
      </c>
      <c r="L18" s="4" t="s">
        <v>109</v>
      </c>
      <c r="M18" s="20"/>
    </row>
    <row r="19" s="1" customFormat="1" ht="50" customHeight="1" spans="1:13">
      <c r="A19" s="4"/>
      <c r="B19" s="5"/>
      <c r="C19" s="5" t="s">
        <v>508</v>
      </c>
      <c r="D19" s="6">
        <v>600</v>
      </c>
      <c r="E19" s="6">
        <v>0</v>
      </c>
      <c r="F19" s="6">
        <v>14</v>
      </c>
      <c r="G19" s="6">
        <v>0</v>
      </c>
      <c r="H19" s="4">
        <f t="shared" si="0"/>
        <v>8400</v>
      </c>
      <c r="I19" s="4">
        <f t="shared" si="1"/>
        <v>0</v>
      </c>
      <c r="J19" s="4" t="s">
        <v>115</v>
      </c>
      <c r="K19" s="4" t="s">
        <v>116</v>
      </c>
      <c r="L19" s="4" t="s">
        <v>109</v>
      </c>
      <c r="M19" s="20"/>
    </row>
    <row r="20" s="1" customFormat="1" ht="50" customHeight="1" spans="1:13">
      <c r="A20" s="4">
        <v>14</v>
      </c>
      <c r="B20" s="7" t="s">
        <v>510</v>
      </c>
      <c r="C20" s="5" t="s">
        <v>495</v>
      </c>
      <c r="D20" s="6">
        <v>1300</v>
      </c>
      <c r="E20" s="6">
        <v>1300</v>
      </c>
      <c r="F20" s="6">
        <v>24</v>
      </c>
      <c r="G20" s="6">
        <v>12</v>
      </c>
      <c r="H20" s="4">
        <f t="shared" si="0"/>
        <v>31200</v>
      </c>
      <c r="I20" s="4">
        <f t="shared" si="1"/>
        <v>15600</v>
      </c>
      <c r="J20" s="4" t="s">
        <v>115</v>
      </c>
      <c r="K20" s="4" t="s">
        <v>116</v>
      </c>
      <c r="L20" s="4" t="s">
        <v>109</v>
      </c>
      <c r="M20" s="20"/>
    </row>
    <row r="21" s="1" customFormat="1" ht="50" customHeight="1" spans="1:13">
      <c r="A21" s="4"/>
      <c r="B21" s="7"/>
      <c r="C21" s="5" t="s">
        <v>511</v>
      </c>
      <c r="D21" s="6">
        <v>800</v>
      </c>
      <c r="E21" s="6">
        <v>800</v>
      </c>
      <c r="F21" s="6">
        <v>24</v>
      </c>
      <c r="G21" s="6">
        <v>12</v>
      </c>
      <c r="H21" s="4">
        <f t="shared" si="0"/>
        <v>19200</v>
      </c>
      <c r="I21" s="4">
        <f t="shared" si="1"/>
        <v>9600</v>
      </c>
      <c r="J21" s="4" t="s">
        <v>115</v>
      </c>
      <c r="K21" s="4" t="s">
        <v>116</v>
      </c>
      <c r="L21" s="4" t="s">
        <v>109</v>
      </c>
      <c r="M21" s="20"/>
    </row>
    <row r="22" s="1" customFormat="1" ht="50" customHeight="1" spans="1:13">
      <c r="A22" s="4">
        <v>15</v>
      </c>
      <c r="B22" s="7" t="s">
        <v>512</v>
      </c>
      <c r="C22" s="5" t="s">
        <v>513</v>
      </c>
      <c r="D22" s="6">
        <v>2430</v>
      </c>
      <c r="E22" s="6">
        <v>2430</v>
      </c>
      <c r="F22" s="6">
        <v>15</v>
      </c>
      <c r="G22" s="6">
        <v>12</v>
      </c>
      <c r="H22" s="4">
        <f t="shared" si="0"/>
        <v>36450</v>
      </c>
      <c r="I22" s="4">
        <f t="shared" si="1"/>
        <v>29160</v>
      </c>
      <c r="J22" s="4" t="s">
        <v>115</v>
      </c>
      <c r="K22" s="4" t="s">
        <v>116</v>
      </c>
      <c r="L22" s="4" t="s">
        <v>109</v>
      </c>
      <c r="M22" s="20"/>
    </row>
    <row r="23" s="1" customFormat="1" ht="50" customHeight="1" spans="1:13">
      <c r="A23" s="4">
        <v>16</v>
      </c>
      <c r="B23" s="5" t="s">
        <v>514</v>
      </c>
      <c r="C23" s="9" t="s">
        <v>515</v>
      </c>
      <c r="D23" s="6">
        <v>3450</v>
      </c>
      <c r="E23" s="6">
        <v>3450</v>
      </c>
      <c r="F23" s="6">
        <v>8</v>
      </c>
      <c r="G23" s="6">
        <v>8</v>
      </c>
      <c r="H23" s="4">
        <f t="shared" si="0"/>
        <v>27600</v>
      </c>
      <c r="I23" s="4">
        <f t="shared" si="1"/>
        <v>27600</v>
      </c>
      <c r="J23" s="4" t="s">
        <v>115</v>
      </c>
      <c r="K23" s="4" t="s">
        <v>116</v>
      </c>
      <c r="L23" s="4" t="s">
        <v>109</v>
      </c>
      <c r="M23" s="20"/>
    </row>
    <row r="24" s="1" customFormat="1" ht="50" customHeight="1" spans="1:13">
      <c r="A24" s="4">
        <v>17</v>
      </c>
      <c r="B24" s="5" t="s">
        <v>516</v>
      </c>
      <c r="C24" s="5" t="s">
        <v>511</v>
      </c>
      <c r="D24" s="10">
        <v>4750</v>
      </c>
      <c r="E24" s="10">
        <v>4750</v>
      </c>
      <c r="F24" s="6">
        <v>15</v>
      </c>
      <c r="G24" s="6">
        <v>12</v>
      </c>
      <c r="H24" s="4">
        <f t="shared" si="0"/>
        <v>71250</v>
      </c>
      <c r="I24" s="4">
        <f t="shared" si="1"/>
        <v>57000</v>
      </c>
      <c r="J24" s="4" t="s">
        <v>115</v>
      </c>
      <c r="K24" s="4" t="s">
        <v>116</v>
      </c>
      <c r="L24" s="4" t="s">
        <v>109</v>
      </c>
      <c r="M24" s="20"/>
    </row>
    <row r="25" s="1" customFormat="1" ht="50" customHeight="1" spans="1:13">
      <c r="A25" s="4">
        <v>18</v>
      </c>
      <c r="B25" s="7" t="s">
        <v>517</v>
      </c>
      <c r="C25" s="5" t="s">
        <v>518</v>
      </c>
      <c r="D25" s="6">
        <v>650</v>
      </c>
      <c r="E25" s="6">
        <v>650</v>
      </c>
      <c r="F25" s="6">
        <v>8</v>
      </c>
      <c r="G25" s="6">
        <v>8</v>
      </c>
      <c r="H25" s="4">
        <f t="shared" si="0"/>
        <v>5200</v>
      </c>
      <c r="I25" s="4">
        <f t="shared" si="1"/>
        <v>5200</v>
      </c>
      <c r="J25" s="4" t="s">
        <v>115</v>
      </c>
      <c r="K25" s="4" t="s">
        <v>116</v>
      </c>
      <c r="L25" s="4" t="s">
        <v>109</v>
      </c>
      <c r="M25" s="20"/>
    </row>
    <row r="26" s="1" customFormat="1" ht="50" customHeight="1" spans="1:13">
      <c r="A26" s="4">
        <v>19</v>
      </c>
      <c r="B26" s="7" t="s">
        <v>519</v>
      </c>
      <c r="C26" s="5" t="s">
        <v>518</v>
      </c>
      <c r="D26" s="6">
        <v>700</v>
      </c>
      <c r="E26" s="6">
        <v>700</v>
      </c>
      <c r="F26" s="6">
        <v>8</v>
      </c>
      <c r="G26" s="6">
        <v>8</v>
      </c>
      <c r="H26" s="4">
        <f t="shared" si="0"/>
        <v>5600</v>
      </c>
      <c r="I26" s="4">
        <f t="shared" si="1"/>
        <v>5600</v>
      </c>
      <c r="J26" s="4" t="s">
        <v>115</v>
      </c>
      <c r="K26" s="4" t="s">
        <v>116</v>
      </c>
      <c r="L26" s="4" t="s">
        <v>109</v>
      </c>
      <c r="M26" s="20"/>
    </row>
    <row r="27" s="1" customFormat="1" ht="50" customHeight="1" spans="1:13">
      <c r="A27" s="4">
        <v>20</v>
      </c>
      <c r="B27" s="7" t="s">
        <v>520</v>
      </c>
      <c r="C27" s="5" t="s">
        <v>521</v>
      </c>
      <c r="D27" s="6">
        <v>1050</v>
      </c>
      <c r="E27" s="6">
        <v>1050</v>
      </c>
      <c r="F27" s="6">
        <v>8</v>
      </c>
      <c r="G27" s="6">
        <v>8</v>
      </c>
      <c r="H27" s="4">
        <f t="shared" si="0"/>
        <v>8400</v>
      </c>
      <c r="I27" s="4">
        <f t="shared" si="1"/>
        <v>8400</v>
      </c>
      <c r="J27" s="4" t="s">
        <v>115</v>
      </c>
      <c r="K27" s="4" t="s">
        <v>116</v>
      </c>
      <c r="L27" s="4" t="s">
        <v>109</v>
      </c>
      <c r="M27" s="20"/>
    </row>
    <row r="28" s="1" customFormat="1" ht="50" customHeight="1" spans="1:13">
      <c r="A28" s="4">
        <v>21</v>
      </c>
      <c r="B28" s="7" t="s">
        <v>522</v>
      </c>
      <c r="C28" s="5" t="s">
        <v>523</v>
      </c>
      <c r="D28" s="6">
        <v>950</v>
      </c>
      <c r="E28" s="6">
        <v>950</v>
      </c>
      <c r="F28" s="6">
        <v>8</v>
      </c>
      <c r="G28" s="6">
        <v>8</v>
      </c>
      <c r="H28" s="4">
        <f t="shared" si="0"/>
        <v>7600</v>
      </c>
      <c r="I28" s="4">
        <f t="shared" si="1"/>
        <v>7600</v>
      </c>
      <c r="J28" s="4" t="s">
        <v>115</v>
      </c>
      <c r="K28" s="4" t="s">
        <v>116</v>
      </c>
      <c r="L28" s="4" t="s">
        <v>109</v>
      </c>
      <c r="M28" s="20"/>
    </row>
    <row r="29" s="1" customFormat="1" ht="50" customHeight="1" spans="1:13">
      <c r="A29" s="4">
        <v>22</v>
      </c>
      <c r="B29" s="9" t="s">
        <v>524</v>
      </c>
      <c r="C29" s="9" t="s">
        <v>525</v>
      </c>
      <c r="D29" s="6">
        <v>1000</v>
      </c>
      <c r="E29" s="6">
        <v>1000</v>
      </c>
      <c r="F29" s="6">
        <v>8</v>
      </c>
      <c r="G29" s="6">
        <v>6</v>
      </c>
      <c r="H29" s="4">
        <f t="shared" si="0"/>
        <v>8000</v>
      </c>
      <c r="I29" s="4">
        <f t="shared" si="1"/>
        <v>6000</v>
      </c>
      <c r="J29" s="4" t="s">
        <v>115</v>
      </c>
      <c r="K29" s="4" t="s">
        <v>116</v>
      </c>
      <c r="L29" s="4" t="s">
        <v>109</v>
      </c>
      <c r="M29" s="20"/>
    </row>
    <row r="30" s="1" customFormat="1" ht="50" customHeight="1" spans="1:13">
      <c r="A30" s="11" t="s">
        <v>139</v>
      </c>
      <c r="B30" s="12"/>
      <c r="C30" s="12"/>
      <c r="D30" s="12"/>
      <c r="E30" s="12"/>
      <c r="F30" s="12"/>
      <c r="G30" s="13"/>
      <c r="H30" s="14">
        <f>SUM(H3:H29)</f>
        <v>719670</v>
      </c>
      <c r="I30" s="14">
        <f>SUM(I3:I29)</f>
        <v>494870</v>
      </c>
      <c r="J30" s="19"/>
      <c r="K30" s="18"/>
      <c r="L30" s="18"/>
      <c r="M30" s="3"/>
    </row>
    <row r="31" s="1" customFormat="1" ht="50" customHeight="1" spans="1:13">
      <c r="A31" s="15" t="s">
        <v>526</v>
      </c>
      <c r="B31" s="16"/>
      <c r="C31" s="16"/>
      <c r="D31" s="16"/>
      <c r="E31" s="16"/>
      <c r="F31" s="16"/>
      <c r="G31" s="17"/>
      <c r="H31" s="3">
        <f>H30</f>
        <v>719670</v>
      </c>
      <c r="I31" s="3">
        <f>I30</f>
        <v>494870</v>
      </c>
      <c r="J31" s="3"/>
      <c r="K31" s="3"/>
      <c r="L31" s="3">
        <v>1214540</v>
      </c>
      <c r="M31" s="3"/>
    </row>
    <row r="32" ht="20" customHeight="1"/>
  </sheetData>
  <autoFilter xmlns:etc="http://www.wps.cn/officeDocument/2017/etCustomData" ref="A2:Q31" etc:filterBottomFollowUsedRange="0">
    <extLst/>
  </autoFilter>
  <mergeCells count="14">
    <mergeCell ref="A1:M1"/>
    <mergeCell ref="A30:G30"/>
    <mergeCell ref="A31:G31"/>
    <mergeCell ref="L31:M31"/>
    <mergeCell ref="A5:A6"/>
    <mergeCell ref="A9:A10"/>
    <mergeCell ref="A16:A17"/>
    <mergeCell ref="A18:A19"/>
    <mergeCell ref="A20:A21"/>
    <mergeCell ref="B5:B6"/>
    <mergeCell ref="B9:B10"/>
    <mergeCell ref="B16:B17"/>
    <mergeCell ref="B18:B19"/>
    <mergeCell ref="B20:B2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封-1 工程量清单限价封面</vt:lpstr>
      <vt:lpstr>扉-2 工程量清单扉页</vt:lpstr>
      <vt:lpstr>总汇总表</vt:lpstr>
      <vt:lpstr>北站西路汇总表</vt:lpstr>
      <vt:lpstr>北站西路清单明细</vt:lpstr>
      <vt:lpstr>北站西路道路明细</vt:lpstr>
      <vt:lpstr>北站西路道路洒水明细</vt:lpstr>
      <vt:lpstr>火车西站汇总表</vt:lpstr>
      <vt:lpstr>火车西站清单明细</vt:lpstr>
      <vt:lpstr>火车西站道路明细</vt:lpstr>
      <vt:lpstr>火车西站道路洒水明细</vt:lpstr>
      <vt:lpstr>王家沟汇总表</vt:lpstr>
      <vt:lpstr>王家沟清单明细</vt:lpstr>
      <vt:lpstr>王家沟道路明细</vt:lpstr>
      <vt:lpstr>王家沟道路洒水明细</vt:lpstr>
      <vt:lpstr>西湖汇总表 </vt:lpstr>
      <vt:lpstr>西湖清单明细</vt:lpstr>
      <vt:lpstr>西湖巷道明细</vt:lpstr>
      <vt:lpstr>白鸟湖一号台地汇总表</vt:lpstr>
      <vt:lpstr>白鸟湖一号台地清单明细</vt:lpstr>
      <vt:lpstr>白鸟湖一号台地道路明细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Fang</cp:lastModifiedBy>
  <dcterms:created xsi:type="dcterms:W3CDTF">2023-09-07T09:31:00Z</dcterms:created>
  <dcterms:modified xsi:type="dcterms:W3CDTF">2024-12-12T08:40:18Z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false</vt:bool>
  </property>
  <property fmtid="{D5CDD505-2E9C-101B-9397-08002B2CF9AE}" pid="4" name="ICV">
    <vt:lpwstr>16A82498EBDA4484AE8C01FCB9D218CC_13</vt:lpwstr>
  </property>
</Properties>
</file>