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附表1" sheetId="1" r:id="rId1"/>
    <sheet name="附表2" sheetId="2" r:id="rId2"/>
    <sheet name="附表3" sheetId="3" r:id="rId3"/>
    <sheet name="附表4" sheetId="4" r:id="rId4"/>
    <sheet name="附表5" sheetId="8" r:id="rId5"/>
    <sheet name="汇总" sheetId="7" r:id="rId6"/>
  </sheets>
  <definedNames>
    <definedName name="_xlnm._FilterDatabase" localSheetId="0" hidden="1">附表1!$A$3:$Q$115</definedName>
    <definedName name="_xlnm._FilterDatabase" localSheetId="1" hidden="1">附表2!$B$3:$H$206</definedName>
    <definedName name="_xlnm._FilterDatabase" localSheetId="3" hidden="1">附表4!$A$3:$F$56</definedName>
    <definedName name="_xlnm._FilterDatabase" localSheetId="4" hidden="1">附表5!$A$3:$C$7</definedName>
    <definedName name="_xlnm._FilterDatabase" localSheetId="2" hidden="1">附表3!$A$3:$I$3</definedName>
    <definedName name="_xlnm.Print_Area" localSheetId="0">附表1!$A$1:$AB$118</definedName>
    <definedName name="_xlnm.Print_Area" localSheetId="1">附表2!$A$1:$H$211</definedName>
    <definedName name="_xlnm.Print_Area" localSheetId="3">附表4!$A$1:$I$57</definedName>
    <definedName name="_xlnm.Print_Area" localSheetId="2">附表3!$A$1:$I$28</definedName>
    <definedName name="_xlnm.Print_Area" localSheetId="4">附表5!$A$1:$E$8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<sst xmlns="http://schemas.openxmlformats.org/spreadsheetml/2006/main" count="1726" uniqueCount="664">
  <si>
    <t>环卫保洁作业清单调查表</t>
  </si>
  <si>
    <t>附表1：市政道路（城区公路）</t>
  </si>
  <si>
    <t>序号</t>
  </si>
  <si>
    <t>路名</t>
  </si>
  <si>
    <t>起止地点</t>
  </si>
  <si>
    <t>保洁等级</t>
  </si>
  <si>
    <r>
      <rPr>
        <sz val="11"/>
        <color theme="1"/>
        <rFont val="宋体"/>
        <charset val="134"/>
      </rPr>
      <t>道路长度</t>
    </r>
    <r>
      <rPr>
        <sz val="11"/>
        <color theme="1"/>
        <rFont val="宋体"/>
        <charset val="134"/>
      </rPr>
      <t>(m)</t>
    </r>
  </si>
  <si>
    <r>
      <rPr>
        <sz val="11"/>
        <color theme="1"/>
        <rFont val="宋体"/>
        <charset val="134"/>
      </rPr>
      <t>道路宽度</t>
    </r>
    <r>
      <rPr>
        <sz val="11"/>
        <color theme="1"/>
        <rFont val="宋体"/>
        <charset val="134"/>
      </rPr>
      <t>(m)</t>
    </r>
  </si>
  <si>
    <r>
      <rPr>
        <sz val="11"/>
        <color theme="1"/>
        <rFont val="宋体"/>
        <charset val="134"/>
      </rPr>
      <t>道路总面积</t>
    </r>
    <r>
      <rPr>
        <sz val="11"/>
        <color theme="1"/>
        <rFont val="宋体"/>
        <charset val="134"/>
      </rPr>
      <t xml:space="preserve">   (m²)</t>
    </r>
  </si>
  <si>
    <t>主路中间隔离带形式（绿化带、护栏或无）</t>
  </si>
  <si>
    <t>机动车道</t>
  </si>
  <si>
    <t>是、否
可机扫</t>
  </si>
  <si>
    <t>机非隔离带形式（绿化带、护栏或无）</t>
  </si>
  <si>
    <t>非机动车道</t>
  </si>
  <si>
    <t>人非隔离带形式（绿化带、护栏或无）</t>
  </si>
  <si>
    <t>人行道</t>
  </si>
  <si>
    <t>道路红线内的绿地面积</t>
  </si>
  <si>
    <t>道路红线外的绿地面积</t>
  </si>
  <si>
    <r>
      <rPr>
        <sz val="11"/>
        <color theme="1"/>
        <rFont val="宋体"/>
        <charset val="134"/>
      </rPr>
      <t>长</t>
    </r>
    <r>
      <rPr>
        <sz val="11"/>
        <color theme="1"/>
        <rFont val="宋体"/>
        <charset val="134"/>
      </rPr>
      <t>(m)</t>
    </r>
  </si>
  <si>
    <r>
      <rPr>
        <sz val="11"/>
        <color theme="1"/>
        <rFont val="宋体"/>
        <charset val="134"/>
      </rPr>
      <t>宽</t>
    </r>
    <r>
      <rPr>
        <sz val="11"/>
        <color theme="1"/>
        <rFont val="宋体"/>
        <charset val="134"/>
      </rPr>
      <t>(m)</t>
    </r>
  </si>
  <si>
    <r>
      <rPr>
        <sz val="11"/>
        <color theme="1"/>
        <rFont val="宋体"/>
        <charset val="134"/>
      </rPr>
      <t>面积</t>
    </r>
    <r>
      <rPr>
        <sz val="11"/>
        <color theme="1"/>
        <rFont val="宋体"/>
        <charset val="134"/>
      </rPr>
      <t>(m²)</t>
    </r>
  </si>
  <si>
    <r>
      <rPr>
        <sz val="11"/>
        <color theme="1"/>
        <rFont val="宋体"/>
        <charset val="134"/>
      </rPr>
      <t>中间隔离带</t>
    </r>
    <r>
      <rPr>
        <sz val="11"/>
        <color theme="1"/>
        <rFont val="宋体"/>
        <charset val="134"/>
      </rPr>
      <t>(m²)</t>
    </r>
  </si>
  <si>
    <r>
      <rPr>
        <sz val="11"/>
        <color theme="1"/>
        <rFont val="宋体"/>
        <charset val="134"/>
      </rPr>
      <t>机非隔离带</t>
    </r>
    <r>
      <rPr>
        <sz val="11"/>
        <color theme="1"/>
        <rFont val="宋体"/>
        <charset val="134"/>
      </rPr>
      <t>(m²)</t>
    </r>
  </si>
  <si>
    <r>
      <rPr>
        <sz val="11"/>
        <color theme="1"/>
        <rFont val="宋体"/>
        <charset val="134"/>
      </rPr>
      <t>人非隔离带</t>
    </r>
    <r>
      <rPr>
        <sz val="11"/>
        <color theme="1"/>
        <rFont val="宋体"/>
        <charset val="134"/>
      </rPr>
      <t>(m²)</t>
    </r>
  </si>
  <si>
    <r>
      <rPr>
        <sz val="11"/>
        <color theme="1"/>
        <rFont val="宋体"/>
        <charset val="134"/>
      </rPr>
      <t>人行道外侧绿地</t>
    </r>
    <r>
      <rPr>
        <sz val="11"/>
        <color theme="1"/>
        <rFont val="宋体"/>
        <charset val="134"/>
      </rPr>
      <t>(m²)</t>
    </r>
  </si>
  <si>
    <r>
      <rPr>
        <sz val="11"/>
        <color theme="1"/>
        <rFont val="宋体"/>
        <charset val="134"/>
      </rPr>
      <t>绿地总面积</t>
    </r>
    <r>
      <rPr>
        <sz val="11"/>
        <color theme="1"/>
        <rFont val="宋体"/>
        <charset val="134"/>
      </rPr>
      <t>(m²)</t>
    </r>
  </si>
  <si>
    <t>绿地名称</t>
  </si>
  <si>
    <t>绿地位置</t>
  </si>
  <si>
    <t>绿地面积(m²)</t>
  </si>
  <si>
    <t>温州大道</t>
  </si>
  <si>
    <t>蓝田工业区段</t>
  </si>
  <si>
    <t>一级</t>
  </si>
  <si>
    <t>绿化带</t>
  </si>
  <si>
    <t>是</t>
  </si>
  <si>
    <t>无</t>
  </si>
  <si>
    <t>机场大道</t>
  </si>
  <si>
    <t>蓝浦路-永强大道</t>
  </si>
  <si>
    <t>滨海大道</t>
  </si>
  <si>
    <t>机场口-五塘线</t>
  </si>
  <si>
    <t>绿地小游园</t>
  </si>
  <si>
    <t>与机场路交叉口</t>
  </si>
  <si>
    <t xml:space="preserve"> </t>
  </si>
  <si>
    <t>富海路</t>
  </si>
  <si>
    <t>永强大道-环镇路</t>
  </si>
  <si>
    <t>二级</t>
  </si>
  <si>
    <t>护栏</t>
  </si>
  <si>
    <t>环镇路</t>
  </si>
  <si>
    <t>机场大道-海滨街</t>
  </si>
  <si>
    <t>海滨街</t>
  </si>
  <si>
    <t>牛桥-沙前街</t>
  </si>
  <si>
    <t>蓝田标准厂房基地纬一路</t>
  </si>
  <si>
    <t>温州大道至经三路</t>
  </si>
  <si>
    <t>蓝田标准厂房基地经三路</t>
  </si>
  <si>
    <t>滨海大道至堤坝</t>
  </si>
  <si>
    <t>绿地</t>
  </si>
  <si>
    <t>路边</t>
  </si>
  <si>
    <t>瓯海大道东向延伸枢纽段</t>
  </si>
  <si>
    <t>机场路转盘-机场交界（含高架桥梁、地面道路、绿化、高架快速路、匝道）</t>
  </si>
  <si>
    <t>228国道</t>
  </si>
  <si>
    <t>228国道机场红绿灯口至灵昆交界处（高架段)</t>
  </si>
  <si>
    <t>护拦</t>
  </si>
  <si>
    <t>228国道机场红绿灯口至灵昆交界处（地面段)</t>
  </si>
  <si>
    <t>繁海路</t>
  </si>
  <si>
    <t>海宁路-永中界</t>
  </si>
  <si>
    <t>三级</t>
  </si>
  <si>
    <t>海宁路</t>
  </si>
  <si>
    <t>机场大道-围垦路</t>
  </si>
  <si>
    <t>海宁北路</t>
  </si>
  <si>
    <t>机场大道-城北西路</t>
  </si>
  <si>
    <t>宁城西路</t>
  </si>
  <si>
    <t>永中界-宁村东路</t>
  </si>
  <si>
    <t>蓝浦路</t>
  </si>
  <si>
    <t>机场路-纬二路</t>
  </si>
  <si>
    <t>路边绿地</t>
  </si>
  <si>
    <t>滨海街交叉口两侧</t>
  </si>
  <si>
    <t>蓝田标准厂房基地纬一西支路</t>
  </si>
  <si>
    <t>经三路至最南端</t>
  </si>
  <si>
    <t>蓝田标准厂房经二支路一期</t>
  </si>
  <si>
    <t>纬一东支路至滨海大道</t>
  </si>
  <si>
    <t>蓝田标准厂房基地经三南支路</t>
  </si>
  <si>
    <t>滨海大道至最西端</t>
  </si>
  <si>
    <t>蓝田标准厂房基地纬一东支路</t>
  </si>
  <si>
    <t>经二支路至河边</t>
  </si>
  <si>
    <t>文化西路</t>
  </si>
  <si>
    <t>海宁路-南安路</t>
  </si>
  <si>
    <t>蟾钟二十七路</t>
  </si>
  <si>
    <t>海宁路-永强大道</t>
  </si>
  <si>
    <t>沙前街</t>
  </si>
  <si>
    <t>四级</t>
  </si>
  <si>
    <t>否</t>
  </si>
  <si>
    <t>沙村路</t>
  </si>
  <si>
    <t>海滨街-四幼</t>
  </si>
  <si>
    <t>沙北老人房-瓯海大道</t>
  </si>
  <si>
    <t>渔池教工路</t>
  </si>
  <si>
    <t>海宁北路-路尽头</t>
  </si>
  <si>
    <t>小游园</t>
  </si>
  <si>
    <t>宁城东路</t>
  </si>
  <si>
    <t>宁村西门-里尽头</t>
  </si>
  <si>
    <t>城北西路</t>
  </si>
  <si>
    <t>机场路-宁村北门</t>
  </si>
  <si>
    <t>沙角滩头桥边-城北路</t>
  </si>
  <si>
    <t>河泥荡路</t>
  </si>
  <si>
    <t>蓝田标准厂房基地经三南二路</t>
  </si>
  <si>
    <t>纬一西支路至纬一东支路</t>
  </si>
  <si>
    <t>宁城街</t>
  </si>
  <si>
    <r>
      <rPr>
        <sz val="11"/>
        <color theme="1"/>
        <rFont val="宋体"/>
        <charset val="134"/>
      </rPr>
      <t>宁村南门</t>
    </r>
    <r>
      <rPr>
        <sz val="11"/>
        <color theme="1"/>
        <rFont val="SimSun"/>
        <charset val="134"/>
      </rPr>
      <t>－宁村</t>
    </r>
    <r>
      <rPr>
        <sz val="11"/>
        <color theme="1"/>
        <rFont val="宋体"/>
        <charset val="134"/>
      </rPr>
      <t>北门</t>
    </r>
  </si>
  <si>
    <t>南安路</t>
  </si>
  <si>
    <t>海滨街-沙前街</t>
  </si>
  <si>
    <t>蟾南路</t>
  </si>
  <si>
    <t>海宁路-物流中心</t>
  </si>
  <si>
    <t>严宅路</t>
  </si>
  <si>
    <t>严宅桥头-滨海大道</t>
  </si>
  <si>
    <t>环场路</t>
  </si>
  <si>
    <t>沙中桥头-滨海大道</t>
  </si>
  <si>
    <t>渔池路</t>
  </si>
  <si>
    <t>海宁北路-村里</t>
  </si>
  <si>
    <t>沙前河路</t>
  </si>
  <si>
    <t>机场大道-宁村南门</t>
  </si>
  <si>
    <t>宁村铁桥路</t>
  </si>
  <si>
    <t>海宁北路-铁桥</t>
  </si>
  <si>
    <t>机场北路</t>
  </si>
  <si>
    <t>教新村老人协会-宁城东路</t>
  </si>
  <si>
    <t>蓝田化工区路</t>
  </si>
  <si>
    <t>蓝浦桥-堤坝</t>
  </si>
  <si>
    <t>蓝田滨海街</t>
  </si>
  <si>
    <t>机场大道-老陡门</t>
  </si>
  <si>
    <t>小陡北路</t>
  </si>
  <si>
    <t>纬二路-堤坝</t>
  </si>
  <si>
    <t>小陡东风路</t>
  </si>
  <si>
    <t>纬二路-东风化工厂</t>
  </si>
  <si>
    <t>小陡工业区路</t>
  </si>
  <si>
    <t>纬二路-老陡门</t>
  </si>
  <si>
    <t>高坦路</t>
  </si>
  <si>
    <t>纬二路-城东村委会东路(环形)</t>
  </si>
  <si>
    <t>小陡街</t>
  </si>
  <si>
    <t>纬二路-城东北街</t>
  </si>
  <si>
    <t>纬二路-城东板桥二头桥（中间隔断）</t>
  </si>
  <si>
    <t>板桥儿头路</t>
  </si>
  <si>
    <t>城东板桥儿头-小陡南桥头</t>
  </si>
  <si>
    <t>城西路</t>
  </si>
  <si>
    <t>城北西路-宁村南门</t>
  </si>
  <si>
    <t>城北东路</t>
  </si>
  <si>
    <t>宁村北门-城东路</t>
  </si>
  <si>
    <t>镇江路</t>
  </si>
  <si>
    <t>瑶溪界-堤坝（海边）</t>
  </si>
  <si>
    <t>滨海北路</t>
  </si>
  <si>
    <t>化工区路-河边</t>
  </si>
  <si>
    <t>蓝田荡路</t>
  </si>
  <si>
    <t>北起瑶溪界桥-河边</t>
  </si>
  <si>
    <t>污水处理厂路</t>
  </si>
  <si>
    <t>经三路-中环水务</t>
  </si>
  <si>
    <t>堤坝路</t>
  </si>
  <si>
    <t>滨海街-路尽头</t>
  </si>
  <si>
    <t>天然气路</t>
  </si>
  <si>
    <t>蓝田荡路-天然气站</t>
  </si>
  <si>
    <t>金家桥路</t>
  </si>
  <si>
    <t>金家桥-城北东路</t>
  </si>
  <si>
    <t>城东东路</t>
  </si>
  <si>
    <t>宁城东路-龙提头桥</t>
  </si>
  <si>
    <t>城东西路</t>
  </si>
  <si>
    <t>宁城东路-城东公园</t>
  </si>
  <si>
    <t>南门河边路</t>
  </si>
  <si>
    <t>宁村南门-机场北路</t>
  </si>
  <si>
    <t>宁城西路42弄</t>
  </si>
  <si>
    <t>宁城西路-铁桥</t>
  </si>
  <si>
    <t>空港路</t>
  </si>
  <si>
    <t>滨海大道-新开河路</t>
  </si>
  <si>
    <t>新开河路</t>
  </si>
  <si>
    <t>蟾南东路-空港路</t>
  </si>
  <si>
    <t>沙南工业区路</t>
  </si>
  <si>
    <t>沙村路-海宁桥</t>
  </si>
  <si>
    <t>城东文化礼堂路</t>
  </si>
  <si>
    <t>高坦路-城东北街</t>
  </si>
  <si>
    <t>后半垟河南路</t>
  </si>
  <si>
    <t>海滨中学铁桥-沙北祠堂（包含追忆堂周边）</t>
  </si>
  <si>
    <t>宁村东路东边道路</t>
  </si>
  <si>
    <t>宁城东路-滨海大道</t>
  </si>
  <si>
    <t>蓝田标准厂房基地纬一东一路</t>
  </si>
  <si>
    <t>经三南一路至经三路</t>
  </si>
  <si>
    <t>蓝田标准厂房基地经三南一路</t>
  </si>
  <si>
    <t>标准厂房电镀基地A区后面</t>
  </si>
  <si>
    <t>标准厂房电镀基地B区后面</t>
  </si>
  <si>
    <t>沙北公园环线</t>
  </si>
  <si>
    <t>堤坝内路</t>
  </si>
  <si>
    <t>堤坝外路</t>
  </si>
  <si>
    <t>雄心路</t>
  </si>
  <si>
    <r>
      <rPr>
        <sz val="11"/>
        <color theme="1"/>
        <rFont val="宋体"/>
        <charset val="134"/>
      </rPr>
      <t>机场北路</t>
    </r>
    <r>
      <rPr>
        <sz val="11"/>
        <color theme="1"/>
        <rFont val="SimSun"/>
        <charset val="134"/>
      </rPr>
      <t>－</t>
    </r>
    <r>
      <rPr>
        <sz val="11"/>
        <color theme="1"/>
        <rFont val="宋体"/>
        <charset val="134"/>
      </rPr>
      <t>228国道</t>
    </r>
  </si>
  <si>
    <t>城市书房</t>
  </si>
  <si>
    <t>锦海社区</t>
  </si>
  <si>
    <t>尊驾坊汽修边小巷</t>
  </si>
  <si>
    <r>
      <rPr>
        <sz val="11"/>
        <color theme="1"/>
        <rFont val="宋体"/>
        <charset val="134"/>
        <scheme val="minor"/>
      </rPr>
      <t>富海路</t>
    </r>
    <r>
      <rPr>
        <sz val="11"/>
        <color theme="1"/>
        <rFont val="SimSun"/>
        <charset val="134"/>
      </rPr>
      <t>－</t>
    </r>
    <r>
      <rPr>
        <sz val="11"/>
        <color theme="1"/>
        <rFont val="宋体"/>
        <charset val="134"/>
        <scheme val="minor"/>
      </rPr>
      <t>河泥荡路</t>
    </r>
  </si>
  <si>
    <r>
      <rPr>
        <sz val="10.5"/>
        <color theme="1"/>
        <rFont val="宋体"/>
        <charset val="134"/>
      </rPr>
      <t>道路长度</t>
    </r>
    <r>
      <rPr>
        <sz val="10.5"/>
        <color theme="1"/>
        <rFont val="Arial"/>
        <charset val="134"/>
      </rPr>
      <t>(m)</t>
    </r>
  </si>
  <si>
    <r>
      <rPr>
        <sz val="10.5"/>
        <color theme="1"/>
        <rFont val="宋体"/>
        <charset val="134"/>
      </rPr>
      <t>道路宽度</t>
    </r>
    <r>
      <rPr>
        <sz val="10.5"/>
        <color theme="1"/>
        <rFont val="Arial"/>
        <charset val="134"/>
      </rPr>
      <t>(m)</t>
    </r>
  </si>
  <si>
    <r>
      <rPr>
        <sz val="10.5"/>
        <color theme="1"/>
        <rFont val="宋体"/>
        <charset val="134"/>
      </rPr>
      <t>道路总面积</t>
    </r>
    <r>
      <rPr>
        <sz val="10.5"/>
        <color theme="1"/>
        <rFont val="Arial"/>
        <charset val="134"/>
      </rPr>
      <t xml:space="preserve">   (m²)</t>
    </r>
  </si>
  <si>
    <r>
      <rPr>
        <sz val="10.5"/>
        <color theme="1"/>
        <rFont val="宋体"/>
        <charset val="134"/>
      </rPr>
      <t>长</t>
    </r>
    <r>
      <rPr>
        <sz val="10.5"/>
        <color theme="1"/>
        <rFont val="Arial"/>
        <charset val="134"/>
      </rPr>
      <t>(m)</t>
    </r>
  </si>
  <si>
    <r>
      <rPr>
        <sz val="10.5"/>
        <color theme="1"/>
        <rFont val="宋体"/>
        <charset val="134"/>
      </rPr>
      <t>宽</t>
    </r>
    <r>
      <rPr>
        <sz val="10.5"/>
        <color theme="1"/>
        <rFont val="Arial"/>
        <charset val="134"/>
      </rPr>
      <t>(m)</t>
    </r>
  </si>
  <si>
    <r>
      <rPr>
        <sz val="10.5"/>
        <color theme="1"/>
        <rFont val="宋体"/>
        <charset val="134"/>
      </rPr>
      <t>面积</t>
    </r>
    <r>
      <rPr>
        <sz val="10.5"/>
        <color theme="1"/>
        <rFont val="Arial"/>
        <charset val="134"/>
      </rPr>
      <t>(m²)</t>
    </r>
  </si>
  <si>
    <r>
      <rPr>
        <sz val="10.5"/>
        <color theme="1"/>
        <rFont val="宋体"/>
        <charset val="134"/>
      </rPr>
      <t>中间隔离带</t>
    </r>
    <r>
      <rPr>
        <sz val="10.5"/>
        <color theme="1"/>
        <rFont val="Arial"/>
        <charset val="134"/>
      </rPr>
      <t>(m²)</t>
    </r>
  </si>
  <si>
    <r>
      <rPr>
        <sz val="10.5"/>
        <color theme="1"/>
        <rFont val="宋体"/>
        <charset val="134"/>
      </rPr>
      <t>机非隔离带</t>
    </r>
    <r>
      <rPr>
        <sz val="10.5"/>
        <color theme="1"/>
        <rFont val="Arial"/>
        <charset val="134"/>
      </rPr>
      <t>(m²)</t>
    </r>
  </si>
  <si>
    <r>
      <rPr>
        <sz val="10.5"/>
        <color theme="1"/>
        <rFont val="宋体"/>
        <charset val="134"/>
      </rPr>
      <t>人非隔离带</t>
    </r>
    <r>
      <rPr>
        <sz val="10.5"/>
        <color theme="1"/>
        <rFont val="Arial"/>
        <charset val="134"/>
      </rPr>
      <t>(m²)</t>
    </r>
  </si>
  <si>
    <r>
      <rPr>
        <sz val="10.5"/>
        <color theme="1"/>
        <rFont val="宋体"/>
        <charset val="134"/>
      </rPr>
      <t>人行道外侧绿地</t>
    </r>
    <r>
      <rPr>
        <sz val="10.5"/>
        <color theme="1"/>
        <rFont val="Arial"/>
        <charset val="134"/>
      </rPr>
      <t>(m²)</t>
    </r>
  </si>
  <si>
    <r>
      <rPr>
        <sz val="10.5"/>
        <color theme="1"/>
        <rFont val="宋体"/>
        <charset val="134"/>
      </rPr>
      <t>绿地总面积</t>
    </r>
    <r>
      <rPr>
        <sz val="10.5"/>
        <color theme="1"/>
        <rFont val="Arial"/>
        <charset val="134"/>
      </rPr>
      <t>(m²)</t>
    </r>
  </si>
  <si>
    <t>温州国际机电城旁公园绿地</t>
  </si>
  <si>
    <t>蟾钟文化公园</t>
  </si>
  <si>
    <t>街道对面公园</t>
  </si>
  <si>
    <t>北沙公园</t>
  </si>
  <si>
    <t>城东公园</t>
  </si>
  <si>
    <t>电镀基地后面绿地</t>
  </si>
  <si>
    <t>宁村民族团结主题公园</t>
  </si>
  <si>
    <t>宁村西门玄坛观后绿化带</t>
  </si>
  <si>
    <t>机场口绿地</t>
  </si>
  <si>
    <t>沙南小游园</t>
  </si>
  <si>
    <t>沙北停车场</t>
  </si>
  <si>
    <t>市域铁路S1线海滨段桥下空间</t>
  </si>
  <si>
    <t>填报单位：</t>
  </si>
  <si>
    <t>填表人：</t>
  </si>
  <si>
    <t>联系方式：</t>
  </si>
  <si>
    <t>填表时间：     年    月    日</t>
  </si>
  <si>
    <t>附表2：村间道路</t>
  </si>
  <si>
    <t>村居名称</t>
  </si>
  <si>
    <t>道路长度(m)</t>
  </si>
  <si>
    <t>道路宽度(m)</t>
  </si>
  <si>
    <r>
      <rPr>
        <sz val="10"/>
        <color rgb="FF000000"/>
        <rFont val="宋体"/>
        <charset val="134"/>
      </rPr>
      <t xml:space="preserve">道路总面积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(m²)</t>
    </r>
  </si>
  <si>
    <t>海滨城东村</t>
  </si>
  <si>
    <t>城东中街</t>
  </si>
  <si>
    <t>宁城东路-城东北街</t>
  </si>
  <si>
    <t>背街小巷</t>
  </si>
  <si>
    <t>东门河边</t>
  </si>
  <si>
    <t>东门河东岸</t>
  </si>
  <si>
    <t>东门河西岸</t>
  </si>
  <si>
    <t>城东北街</t>
  </si>
  <si>
    <t>城东东路口-中河桥</t>
  </si>
  <si>
    <t>中河桥-城东东路</t>
  </si>
  <si>
    <t>康建路</t>
  </si>
  <si>
    <t>东门河-上横河</t>
  </si>
  <si>
    <t>城东北街-康庄桥</t>
  </si>
  <si>
    <t>巷弄</t>
  </si>
  <si>
    <t>古井巷及周边巷弄</t>
  </si>
  <si>
    <t>海滨蓝田村</t>
  </si>
  <si>
    <t>海一路</t>
  </si>
  <si>
    <t>牌坊巷</t>
  </si>
  <si>
    <t>种玉巷</t>
  </si>
  <si>
    <t>蓝田路</t>
  </si>
  <si>
    <t>计衙路</t>
  </si>
  <si>
    <t>隔桥路</t>
  </si>
  <si>
    <t>蓝滨路</t>
  </si>
  <si>
    <t>蓝田路河汇支路</t>
  </si>
  <si>
    <t>北新</t>
  </si>
  <si>
    <t>王宅路</t>
  </si>
  <si>
    <t>起宁城东路止汇上公园</t>
  </si>
  <si>
    <t>北新路</t>
  </si>
  <si>
    <t>起教新界止城东小斗界</t>
  </si>
  <si>
    <t>东庵前路</t>
  </si>
  <si>
    <t>起宁城东路止繁新路</t>
  </si>
  <si>
    <t>联盟路</t>
  </si>
  <si>
    <t>起联盟路1号止王宅界</t>
  </si>
  <si>
    <t>繁新一路</t>
  </si>
  <si>
    <t>起上塘河止北新河</t>
  </si>
  <si>
    <t>繁新二路</t>
  </si>
  <si>
    <t>繁新三路</t>
  </si>
  <si>
    <t>渔池</t>
  </si>
  <si>
    <t>兴建西路</t>
  </si>
  <si>
    <t>渔池南路至陈宅浃河</t>
  </si>
  <si>
    <t>兴建东路</t>
  </si>
  <si>
    <t>渔池南路至兰球场</t>
  </si>
  <si>
    <t>教工东路后</t>
  </si>
  <si>
    <t>教工西路 后</t>
  </si>
  <si>
    <t>陈宅浃路</t>
  </si>
  <si>
    <t>兴建路至教工路</t>
  </si>
  <si>
    <t>1幢2幢4幢4中间</t>
  </si>
  <si>
    <t>3幢2幢4幢5中间</t>
  </si>
  <si>
    <t>6幢7幢9幢10中间</t>
  </si>
  <si>
    <t>7幢8幢10幢19中间</t>
  </si>
  <si>
    <t>渔池中路</t>
  </si>
  <si>
    <t>兴建路至103弄</t>
  </si>
  <si>
    <t>103弄</t>
  </si>
  <si>
    <t>103弄1号至24号</t>
  </si>
  <si>
    <t>103弄25号至48号</t>
  </si>
  <si>
    <t>103弄后</t>
  </si>
  <si>
    <t>渔池东路</t>
  </si>
  <si>
    <t>兴建路至夕乐苑</t>
  </si>
  <si>
    <t>中间路3条</t>
  </si>
  <si>
    <t>教工路至公厕，弄</t>
  </si>
  <si>
    <t>103弄至村委会</t>
  </si>
  <si>
    <t>蟾钟村</t>
  </si>
  <si>
    <t>永前路</t>
  </si>
  <si>
    <t>东一弄</t>
  </si>
  <si>
    <t>东二弄</t>
  </si>
  <si>
    <t>三弄</t>
  </si>
  <si>
    <t>西四弄</t>
  </si>
  <si>
    <t>五弄</t>
  </si>
  <si>
    <t>永康路</t>
  </si>
  <si>
    <t>永康北路</t>
  </si>
  <si>
    <t>65弄</t>
  </si>
  <si>
    <t>66弄</t>
  </si>
  <si>
    <t>67弄</t>
  </si>
  <si>
    <t>68弄</t>
  </si>
  <si>
    <t>69弄</t>
  </si>
  <si>
    <t>老菜场口</t>
  </si>
  <si>
    <t>永前路河边</t>
  </si>
  <si>
    <t>永前路北</t>
  </si>
  <si>
    <t>厕所北</t>
  </si>
  <si>
    <t>老菜场</t>
  </si>
  <si>
    <t>兴旺路</t>
  </si>
  <si>
    <t>兴旺路弄1</t>
  </si>
  <si>
    <t>兴旺路弄2</t>
  </si>
  <si>
    <t>兴旺路弄3</t>
  </si>
  <si>
    <t>兴旺路弄4</t>
  </si>
  <si>
    <t>兴旺路弄5</t>
  </si>
  <si>
    <t>兴旺路弄6</t>
  </si>
  <si>
    <t>兴旺路弄7</t>
  </si>
  <si>
    <t>兴旺路弄8</t>
  </si>
  <si>
    <t>兴旺路弄9</t>
  </si>
  <si>
    <t>函潭</t>
  </si>
  <si>
    <t>函潭巷1</t>
  </si>
  <si>
    <t>函潭巷2</t>
  </si>
  <si>
    <t>函潭巷3</t>
  </si>
  <si>
    <t>桥头至三小</t>
  </si>
  <si>
    <t>函潭巷</t>
  </si>
  <si>
    <t>兴旺路弄</t>
  </si>
  <si>
    <t>兴旺路34号</t>
  </si>
  <si>
    <t>沙南界</t>
  </si>
  <si>
    <t>文化路</t>
  </si>
  <si>
    <t>文化路1</t>
  </si>
  <si>
    <t>文化路2</t>
  </si>
  <si>
    <t>文化路3</t>
  </si>
  <si>
    <t>文化路4</t>
  </si>
  <si>
    <t>直河南河边</t>
  </si>
  <si>
    <t>水鸡巷南安南路</t>
  </si>
  <si>
    <t>桥头1</t>
  </si>
  <si>
    <t>桥头2</t>
  </si>
  <si>
    <t>沙前街91弄</t>
  </si>
  <si>
    <t>沙前街95弄</t>
  </si>
  <si>
    <t>沙前街101弄</t>
  </si>
  <si>
    <t>蟾南西路41弄</t>
  </si>
  <si>
    <t>南安路18弄</t>
  </si>
  <si>
    <t>南安南路1弄</t>
  </si>
  <si>
    <t>蟾南西路59弄</t>
  </si>
  <si>
    <t>塘路1沙前街59</t>
  </si>
  <si>
    <t>塘路2沙前街</t>
  </si>
  <si>
    <t>塘路3沙前街</t>
  </si>
  <si>
    <t>塘路4沙前街</t>
  </si>
  <si>
    <t>新菜场东</t>
  </si>
  <si>
    <t>蟾南西路19弄</t>
  </si>
  <si>
    <t>蟾南西路38弄</t>
  </si>
  <si>
    <t>蟾南西路59弄1</t>
  </si>
  <si>
    <t>蟾南西路59弄2</t>
  </si>
  <si>
    <t>蟾南西路59弄3</t>
  </si>
  <si>
    <t>蟾南西路59弄4</t>
  </si>
  <si>
    <t>南安南路13弄</t>
  </si>
  <si>
    <t>南安南路13弄1</t>
  </si>
  <si>
    <t>南安南路13弄2</t>
  </si>
  <si>
    <t>南安南路</t>
  </si>
  <si>
    <t>沙前街27</t>
  </si>
  <si>
    <t>沙前街121弄</t>
  </si>
  <si>
    <t>蟾钟农贸市场周边</t>
  </si>
  <si>
    <t>蟾钟老村委会边道路</t>
  </si>
  <si>
    <t>蟾南东路87号边道路</t>
  </si>
  <si>
    <t>沙中村</t>
  </si>
  <si>
    <t>沙中横路</t>
  </si>
  <si>
    <t>上殿中路</t>
  </si>
  <si>
    <t>河头路</t>
  </si>
  <si>
    <t>河头横巷</t>
  </si>
  <si>
    <t>上殿西路</t>
  </si>
  <si>
    <t>农贸市场</t>
  </si>
  <si>
    <t>沙城下</t>
  </si>
  <si>
    <t>菜场西路</t>
  </si>
  <si>
    <t>菜场东路</t>
  </si>
  <si>
    <t>九间巷</t>
  </si>
  <si>
    <t>书院路</t>
  </si>
  <si>
    <t>上殿东路</t>
  </si>
  <si>
    <t>沙中直河南岸</t>
  </si>
  <si>
    <t>沙中安置房后道路</t>
  </si>
  <si>
    <t>酒店后巷</t>
  </si>
  <si>
    <t>阿六大酒店-海宁路</t>
  </si>
  <si>
    <t>教工宿舍道路</t>
  </si>
  <si>
    <t>沙南村</t>
  </si>
  <si>
    <t>沙前街下段及交杯桥路段道路</t>
  </si>
  <si>
    <t>永源路段道路</t>
  </si>
  <si>
    <t>沙前街上段及沙南工业区路段道路</t>
  </si>
  <si>
    <t>沙前街下段100弄及沙南中路段道路</t>
  </si>
  <si>
    <t>江一村</t>
  </si>
  <si>
    <t>城西北路</t>
  </si>
  <si>
    <t>北门东路</t>
  </si>
  <si>
    <t>北门西路</t>
  </si>
  <si>
    <t>北门外路</t>
  </si>
  <si>
    <t>门前垟路</t>
  </si>
  <si>
    <t>江一新路-北沙路</t>
  </si>
  <si>
    <t>后畔路</t>
  </si>
  <si>
    <t>北沙路-北门外路</t>
  </si>
  <si>
    <t>沙角滩头路</t>
  </si>
  <si>
    <t>机场大道-沙角滩头108弄</t>
  </si>
  <si>
    <t>下垟路</t>
  </si>
  <si>
    <t>韩宅路-振江路</t>
  </si>
  <si>
    <t>韩宅路</t>
  </si>
  <si>
    <t>下垟路-振江路</t>
  </si>
  <si>
    <t>河浃路</t>
  </si>
  <si>
    <t>沙角滩头路-振江路</t>
  </si>
  <si>
    <t>建新村</t>
  </si>
  <si>
    <t>河头南路</t>
  </si>
  <si>
    <t>沙前街100弄</t>
  </si>
  <si>
    <t>高桥路</t>
  </si>
  <si>
    <t>高桥路1弄</t>
  </si>
  <si>
    <t>沙前街118弄</t>
  </si>
  <si>
    <t>水塔路</t>
  </si>
  <si>
    <t>潘宅巷</t>
  </si>
  <si>
    <t>严宅巷</t>
  </si>
  <si>
    <t>严宅巷2弄</t>
  </si>
  <si>
    <t>下殿巷</t>
  </si>
  <si>
    <t>下殿巷东巷</t>
  </si>
  <si>
    <t>陈宅巷</t>
  </si>
  <si>
    <t>沙前街156弄</t>
  </si>
  <si>
    <t>沙前街150弄</t>
  </si>
  <si>
    <t>严宅东巷</t>
  </si>
  <si>
    <t>横巷</t>
  </si>
  <si>
    <t>沙城河岸</t>
  </si>
  <si>
    <t>建东路</t>
  </si>
  <si>
    <t>沙前街102弄</t>
  </si>
  <si>
    <t>沙前街104弄</t>
  </si>
  <si>
    <t>水塔路1弄</t>
  </si>
  <si>
    <t>河头巷</t>
  </si>
  <si>
    <t>宁村村</t>
  </si>
  <si>
    <t>宁城街99弄</t>
  </si>
  <si>
    <t>宁城131弄</t>
  </si>
  <si>
    <t>菜场西首</t>
  </si>
  <si>
    <t>宁城横街128弄</t>
  </si>
  <si>
    <t>菜场北门口</t>
  </si>
  <si>
    <t>宁城横街99弄</t>
  </si>
  <si>
    <t>菜场南大门</t>
  </si>
  <si>
    <t>宁城横街62弄</t>
  </si>
  <si>
    <t>宁城街102弄</t>
  </si>
  <si>
    <t>宁城街158弄西首</t>
  </si>
  <si>
    <t>宁城街146号</t>
  </si>
  <si>
    <t>宁城街132号西首</t>
  </si>
  <si>
    <t>宁城街157号后面</t>
  </si>
  <si>
    <t>宁城街137弄5号</t>
  </si>
  <si>
    <t>宁城街31弄29号</t>
  </si>
  <si>
    <t>宁城街30弄</t>
  </si>
  <si>
    <t>宁城横街3弄1号</t>
  </si>
  <si>
    <t>宁城街10弄1号</t>
  </si>
  <si>
    <t>宁城街75弄1号</t>
  </si>
  <si>
    <t>宁城街17弄</t>
  </si>
  <si>
    <t>海滨二小门口</t>
  </si>
  <si>
    <t>永三社后</t>
  </si>
  <si>
    <t>农贸市场北侧篮球场</t>
  </si>
  <si>
    <t>南门外篮球场</t>
  </si>
  <si>
    <t>宁村文化礼堂停车场</t>
  </si>
  <si>
    <t>倪日洪东边小游园</t>
  </si>
  <si>
    <t>宁村西门玄坛观后沿河道路</t>
  </si>
  <si>
    <t>玄坛观－南门</t>
  </si>
  <si>
    <t>沙北村</t>
  </si>
  <si>
    <t>海滨中学实验基地后小路</t>
  </si>
  <si>
    <t>教新村</t>
  </si>
  <si>
    <t>南荡路</t>
  </si>
  <si>
    <t>北环场路</t>
  </si>
  <si>
    <t>北环场2路</t>
  </si>
  <si>
    <t>教新庙后边小路</t>
  </si>
  <si>
    <t>附表3：公厕</t>
  </si>
  <si>
    <t>名称</t>
  </si>
  <si>
    <t>地点</t>
  </si>
  <si>
    <t>男厕小便斗
(个数)</t>
  </si>
  <si>
    <t>男厕蹲位
(个数)</t>
  </si>
  <si>
    <t>女厕蹲位
(个数)</t>
  </si>
  <si>
    <t>第三卫生间
面积（㎡）</t>
  </si>
  <si>
    <t>管理房
面积（㎡）</t>
  </si>
  <si>
    <t>北路公厕</t>
  </si>
  <si>
    <t>城东村边防派出所旁</t>
  </si>
  <si>
    <t>约5.4</t>
  </si>
  <si>
    <t>宁村农贸市场公厕</t>
  </si>
  <si>
    <t>宁村农贸市场</t>
  </si>
  <si>
    <t>振江路公厕</t>
  </si>
  <si>
    <t>江一村振江路</t>
  </si>
  <si>
    <t>江一村菜场公厕</t>
  </si>
  <si>
    <t>江一村文体活动中心旁</t>
  </si>
  <si>
    <t>南门外公厕</t>
  </si>
  <si>
    <t>宁村南门外</t>
  </si>
  <si>
    <t>海一公厕</t>
  </si>
  <si>
    <t>蓝田村海一路</t>
  </si>
  <si>
    <t>教新公园公厕</t>
  </si>
  <si>
    <t>教新口袋公园内</t>
  </si>
  <si>
    <t>沙城桥公厕</t>
  </si>
  <si>
    <t>沙中村沙城桥</t>
  </si>
  <si>
    <t>宁村文化宫公厕</t>
  </si>
  <si>
    <t>宁村文化宫</t>
  </si>
  <si>
    <t>蟾钟农贸市场公厕</t>
  </si>
  <si>
    <t>蟾钟村星级农贸市场</t>
  </si>
  <si>
    <t>北沙公园公厕</t>
  </si>
  <si>
    <t>约5.3</t>
  </si>
  <si>
    <t>公园公厕</t>
  </si>
  <si>
    <t>宁村护城河公园</t>
  </si>
  <si>
    <t>沙北公厕</t>
  </si>
  <si>
    <t>沙北村海滨中学河对面孝堂旁</t>
  </si>
  <si>
    <t>张家桥公厕</t>
  </si>
  <si>
    <t>沙北村忠烈观</t>
  </si>
  <si>
    <t>隔岸路公厕</t>
  </si>
  <si>
    <t>沙南村村委会南首</t>
  </si>
  <si>
    <t>渔池公厕</t>
  </si>
  <si>
    <t>渔池村培英学校旁</t>
  </si>
  <si>
    <t>九间后公厕</t>
  </si>
  <si>
    <t>江一村北门外路</t>
  </si>
  <si>
    <t>永源路南首公厕</t>
  </si>
  <si>
    <t>沙南村永源路南首</t>
  </si>
  <si>
    <t>新村北公厕</t>
  </si>
  <si>
    <t>蓝田村新村北</t>
  </si>
  <si>
    <t>邱宅公厕</t>
  </si>
  <si>
    <t>北新村邱宅祠堂河对面</t>
  </si>
  <si>
    <t>隆达后公厕</t>
  </si>
  <si>
    <t>江一村隆达后</t>
  </si>
  <si>
    <t>蓝田荡公厕</t>
  </si>
  <si>
    <t>蓝田村滨海北路</t>
  </si>
  <si>
    <t>蓝田菜场公厕</t>
  </si>
  <si>
    <t>蓝田村农贸市场旁</t>
  </si>
  <si>
    <t>附表4：河道</t>
  </si>
  <si>
    <t>长度(m)</t>
  </si>
  <si>
    <t>宽度(m)</t>
  </si>
  <si>
    <t>总面积   (m²)</t>
  </si>
  <si>
    <t>宽度(计费)</t>
  </si>
  <si>
    <t>总面积（计费）</t>
  </si>
  <si>
    <r>
      <rPr>
        <sz val="10"/>
        <rFont val="宋体"/>
        <charset val="134"/>
      </rPr>
      <t>黄石山后河（海滨段</t>
    </r>
    <r>
      <rPr>
        <sz val="10"/>
        <rFont val="宋体"/>
        <charset val="1"/>
      </rPr>
      <t>)</t>
    </r>
  </si>
  <si>
    <t>海滨河-蓝田水闸</t>
  </si>
  <si>
    <t>滨海塘河</t>
  </si>
  <si>
    <t>城东水闸-滨海园区交界</t>
  </si>
  <si>
    <t>50</t>
  </si>
  <si>
    <t>中横河</t>
  </si>
  <si>
    <t>北新河-机场口交界区</t>
  </si>
  <si>
    <t>13.5</t>
  </si>
  <si>
    <t>环场河</t>
  </si>
  <si>
    <t>教新直河-机场河</t>
  </si>
  <si>
    <t>14</t>
  </si>
  <si>
    <t>沙城河-中横河</t>
  </si>
  <si>
    <t>11</t>
  </si>
  <si>
    <t>下横河</t>
  </si>
  <si>
    <t>海滨交界-滨海园区交界</t>
  </si>
  <si>
    <t>13</t>
  </si>
  <si>
    <t>堤坝河</t>
  </si>
  <si>
    <t>滨海塘河-蓝田标准厂房</t>
  </si>
  <si>
    <t>30</t>
  </si>
  <si>
    <t>计街河</t>
  </si>
  <si>
    <t>黄石山后河-蓝田出海闸</t>
  </si>
  <si>
    <t>29</t>
  </si>
  <si>
    <t>蓝田河</t>
  </si>
  <si>
    <t>沙角滩头河-蓝田村</t>
  </si>
  <si>
    <t>沙城河</t>
  </si>
  <si>
    <t>沙前河-上横河</t>
  </si>
  <si>
    <t>10</t>
  </si>
  <si>
    <t>沙北沥</t>
  </si>
  <si>
    <t>环场河-滨海塘河</t>
  </si>
  <si>
    <t>沙河</t>
  </si>
  <si>
    <t>沙城河-教场河</t>
  </si>
  <si>
    <t>钟沥</t>
  </si>
  <si>
    <t>蟾钟北浃</t>
  </si>
  <si>
    <t>钟沥-蟾钟养殖塘</t>
  </si>
  <si>
    <t>西河</t>
  </si>
  <si>
    <t>永兴界-沙前河</t>
  </si>
  <si>
    <t>9</t>
  </si>
  <si>
    <t>蟾钟直河</t>
  </si>
  <si>
    <t>新河-中橫河</t>
  </si>
  <si>
    <t>沙北直河</t>
  </si>
  <si>
    <t>沙城河-中橫河</t>
  </si>
  <si>
    <t>15</t>
  </si>
  <si>
    <t>宁村北河</t>
  </si>
  <si>
    <t>宁村城河-永中界</t>
  </si>
  <si>
    <t>16</t>
  </si>
  <si>
    <t>沙角滩头
河</t>
  </si>
  <si>
    <t>金家桥河-永中界</t>
  </si>
  <si>
    <t>海滨上横
河</t>
  </si>
  <si>
    <t>沙城河-小陡门河</t>
  </si>
  <si>
    <t>东门河</t>
  </si>
  <si>
    <t>宁村城河-金家桥河</t>
  </si>
  <si>
    <t>金家桥河</t>
  </si>
  <si>
    <t>小陡门河-沙角滩头河</t>
  </si>
  <si>
    <t>18</t>
  </si>
  <si>
    <t>陡门河</t>
  </si>
  <si>
    <t>海滨上横河-哨所河</t>
  </si>
  <si>
    <t>哨所河</t>
  </si>
  <si>
    <t>金家桥河-黄石山后河</t>
  </si>
  <si>
    <t>沙前河</t>
  </si>
  <si>
    <t>横浃河-沙城河</t>
  </si>
  <si>
    <t>20</t>
  </si>
  <si>
    <t>沙中沥</t>
  </si>
  <si>
    <t>沙中直河</t>
  </si>
  <si>
    <t>东机场-沙城河</t>
  </si>
  <si>
    <t>城底河</t>
  </si>
  <si>
    <t>宁村城河-太平桥头</t>
  </si>
  <si>
    <t>6</t>
  </si>
  <si>
    <t>宁村南荡
河</t>
  </si>
  <si>
    <t>海滨下横河-机场河</t>
  </si>
  <si>
    <t>宁村南河</t>
  </si>
  <si>
    <t>宁村城河</t>
  </si>
  <si>
    <t>上横河-东门河</t>
  </si>
  <si>
    <t>渔池河</t>
  </si>
  <si>
    <t>环场河-环场河</t>
  </si>
  <si>
    <t>陈宅浃河</t>
  </si>
  <si>
    <t>宁村南河-瓯海大道</t>
  </si>
  <si>
    <t>杨柳洞河</t>
  </si>
  <si>
    <t>海滨河 2-渔池村</t>
  </si>
  <si>
    <t>教新直河</t>
  </si>
  <si>
    <t>海滨上横河-中橫河</t>
  </si>
  <si>
    <t>教场河</t>
  </si>
  <si>
    <t>沙河-宁村城河</t>
  </si>
  <si>
    <t>教新沥</t>
  </si>
  <si>
    <t>建新直河</t>
  </si>
  <si>
    <t>沙城河-巾横河</t>
  </si>
  <si>
    <t>建新沥</t>
  </si>
  <si>
    <t>环场河-海滨下横河</t>
  </si>
  <si>
    <t>海滨河-1</t>
  </si>
  <si>
    <t>横浃河-今朝大酒店</t>
  </si>
  <si>
    <t>12</t>
  </si>
  <si>
    <t>仙人顶河</t>
  </si>
  <si>
    <t>沙前河-后半坪河</t>
  </si>
  <si>
    <t>海滨河-2</t>
  </si>
  <si>
    <t>杨柳洞河-沙前河</t>
  </si>
  <si>
    <t>后半坪河</t>
  </si>
  <si>
    <t>杨柳洞河-沙河</t>
  </si>
  <si>
    <t>北新河</t>
  </si>
  <si>
    <t>环场河-海滨上横河</t>
  </si>
  <si>
    <t>机场河</t>
  </si>
  <si>
    <t>环场河-城东水闸</t>
  </si>
  <si>
    <t>25</t>
  </si>
  <si>
    <t>蟾钟南浃</t>
  </si>
  <si>
    <t>钟养殖塘-钟沥</t>
  </si>
  <si>
    <t>8</t>
  </si>
  <si>
    <t>新河</t>
  </si>
  <si>
    <t>横浃河-蟾钟直河</t>
  </si>
  <si>
    <t>横浃河</t>
  </si>
  <si>
    <t>海滨下横
河</t>
  </si>
  <si>
    <t>环场河-宁村直河</t>
  </si>
  <si>
    <t>沙北沥-下横河</t>
  </si>
  <si>
    <t>南荡横河</t>
  </si>
  <si>
    <t>海滨上横河-机场河</t>
  </si>
  <si>
    <t xml:space="preserve">宁村直河
</t>
  </si>
  <si>
    <t>(经二支
河)</t>
  </si>
  <si>
    <t>52</t>
  </si>
  <si>
    <t>附表5：河道</t>
  </si>
  <si>
    <t>垃圾中转站</t>
  </si>
  <si>
    <t>数量（座）</t>
  </si>
  <si>
    <t>海滨南片垃圾中转站</t>
  </si>
  <si>
    <t>沙中村内</t>
  </si>
  <si>
    <t>海滨北片垃圾中转站</t>
  </si>
  <si>
    <r>
      <rPr>
        <sz val="10.5"/>
        <color theme="1"/>
        <rFont val="宋体"/>
        <charset val="134"/>
      </rPr>
      <t>滨海街</t>
    </r>
    <r>
      <rPr>
        <sz val="10.5"/>
        <color theme="1"/>
        <rFont val="Tahoma"/>
        <charset val="134"/>
      </rPr>
      <t>428</t>
    </r>
    <r>
      <rPr>
        <sz val="10.5"/>
        <color theme="1"/>
        <rFont val="宋体"/>
        <charset val="134"/>
      </rPr>
      <t>号</t>
    </r>
  </si>
  <si>
    <t>海滨江一垃圾中转站</t>
  </si>
  <si>
    <t>振江路内</t>
  </si>
  <si>
    <t>类别</t>
  </si>
  <si>
    <t>等级</t>
  </si>
  <si>
    <t>长度</t>
  </si>
  <si>
    <t>面积</t>
  </si>
  <si>
    <t>1机动车道面积</t>
  </si>
  <si>
    <t>2非机动车道面积</t>
  </si>
  <si>
    <t>3人行道面积</t>
  </si>
  <si>
    <t>1+2+3面积合计</t>
  </si>
  <si>
    <t>道路</t>
  </si>
  <si>
    <t>合计</t>
  </si>
  <si>
    <t>村居</t>
  </si>
  <si>
    <t>绿化保洁</t>
  </si>
  <si>
    <t>范围</t>
  </si>
  <si>
    <t>红线内绿地面积</t>
  </si>
  <si>
    <t>红线外绿地面积</t>
  </si>
  <si>
    <t>公厕</t>
  </si>
  <si>
    <t>数量</t>
  </si>
  <si>
    <t>五级</t>
  </si>
  <si>
    <t>河道</t>
  </si>
  <si>
    <t>计费面积</t>
  </si>
  <si>
    <t>计算方式</t>
  </si>
  <si>
    <t>河道清扫打捞面积以两岸水面各4m计，河道宽度少于8m的按实际面积计算。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</si>
</sst>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  <numFmt numFmtId="178" formatCode="0.00;[Red]0.00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26"/>
      <color theme="1"/>
      <name val="方正小标宋简体"/>
      <charset val="134"/>
    </font>
    <font>
      <sz val="18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rgb="FFFF0000"/>
      <name val="宋体"/>
      <charset val="134"/>
    </font>
    <font>
      <sz val="11"/>
      <color rgb="FFFF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  <font>
      <sz val="10.5"/>
      <color theme="1"/>
      <name val="Arial"/>
      <charset val="134"/>
    </font>
    <font>
      <sz val="10.5"/>
      <color theme="1"/>
      <name val="Tahoma"/>
      <charset val="134"/>
    </font>
    <font>
      <sz val="11"/>
      <color theme="1"/>
      <name val="SimSun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/>
    <xf numFmtId="0" fontId="42" fillId="0" borderId="0" applyProtection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5" fillId="0" borderId="0"/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6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7" fillId="8" borderId="1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righ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08年县级公安保障标准落实奖励经费分配测算 2 12" xfId="49"/>
    <cellStyle name="常规 12 12 19" xfId="50"/>
    <cellStyle name="常规 2 2 14" xfId="51"/>
    <cellStyle name="常规 20 26" xfId="52"/>
    <cellStyle name="常规 4" xfId="53"/>
    <cellStyle name="常规 9" xfId="54"/>
    <cellStyle name="常规 39" xfId="55"/>
  </cellStyles>
  <tableStyles count="0" defaultTableStyle="TableStyleMedium2" defaultPivotStyle="PivotStyleLight16"/>
  <colors>
    <mruColors>
      <color rgb="00A754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8"/>
  <sheetViews>
    <sheetView view="pageBreakPreview" zoomScale="85" zoomScaleNormal="100" workbookViewId="0">
      <selection activeCell="A39" sqref="A39:A91"/>
    </sheetView>
  </sheetViews>
  <sheetFormatPr defaultColWidth="9" defaultRowHeight="13.5"/>
  <cols>
    <col min="1" max="1" width="4.88333333333333" style="5" customWidth="1"/>
    <col min="2" max="2" width="16.5" style="5" customWidth="1"/>
    <col min="3" max="3" width="17.1333333333333" style="5" customWidth="1"/>
    <col min="4" max="4" width="7.63333333333333" style="5" customWidth="1"/>
    <col min="5" max="5" width="7.13333333333333" style="5" customWidth="1"/>
    <col min="6" max="6" width="7" style="5" customWidth="1"/>
    <col min="7" max="7" width="9" style="5" customWidth="1"/>
    <col min="8" max="8" width="11.3833333333333" style="5" customWidth="1"/>
    <col min="9" max="9" width="6.5" style="5" customWidth="1"/>
    <col min="10" max="10" width="6.75" style="5" customWidth="1"/>
    <col min="11" max="11" width="9.66666666666667" style="5"/>
    <col min="12" max="12" width="8" style="5" customWidth="1"/>
    <col min="13" max="13" width="11.75" style="5" customWidth="1"/>
    <col min="14" max="14" width="6.38333333333333" style="5" customWidth="1"/>
    <col min="15" max="15" width="7.25" style="5" customWidth="1"/>
    <col min="16" max="16" width="7.88333333333333" style="5" customWidth="1"/>
    <col min="17" max="17" width="12.1333333333333" style="5" customWidth="1"/>
    <col min="18" max="18" width="6.38333333333333" style="5" customWidth="1"/>
    <col min="19" max="19" width="6.75" style="5" customWidth="1"/>
    <col min="20" max="20" width="8.25" style="5" customWidth="1"/>
    <col min="21" max="21" width="8.38333333333333" style="5" customWidth="1"/>
    <col min="22" max="22" width="8.25" style="5" customWidth="1"/>
    <col min="23" max="23" width="9" style="5"/>
    <col min="24" max="24" width="11.1333333333333" style="5" customWidth="1"/>
    <col min="25" max="25" width="9" style="5"/>
    <col min="26" max="26" width="8" style="5" customWidth="1"/>
    <col min="27" max="27" width="8.25" style="5" customWidth="1"/>
    <col min="28" max="28" width="12.25" style="5" customWidth="1"/>
    <col min="29" max="16384" width="9" style="5"/>
  </cols>
  <sheetData>
    <row r="1" ht="33.75" customHeight="1" spans="1:28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ht="33.75" customHeight="1" spans="1:1">
      <c r="A2" s="58" t="s">
        <v>1</v>
      </c>
    </row>
    <row r="3" ht="26.25" customHeight="1" spans="1:28">
      <c r="A3" s="59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/>
      <c r="K3" s="59"/>
      <c r="L3" s="59" t="s">
        <v>11</v>
      </c>
      <c r="M3" s="59" t="s">
        <v>12</v>
      </c>
      <c r="N3" s="59" t="s">
        <v>13</v>
      </c>
      <c r="O3" s="59"/>
      <c r="P3" s="59"/>
      <c r="Q3" s="59" t="s">
        <v>14</v>
      </c>
      <c r="R3" s="59" t="s">
        <v>15</v>
      </c>
      <c r="S3" s="59"/>
      <c r="T3" s="59"/>
      <c r="U3" s="59" t="s">
        <v>16</v>
      </c>
      <c r="V3" s="59"/>
      <c r="W3" s="59"/>
      <c r="X3" s="59"/>
      <c r="Y3" s="59"/>
      <c r="Z3" s="59" t="s">
        <v>17</v>
      </c>
      <c r="AA3" s="59"/>
      <c r="AB3" s="59"/>
    </row>
    <row r="4" ht="27" spans="1:28">
      <c r="A4" s="59"/>
      <c r="B4" s="59"/>
      <c r="C4" s="59"/>
      <c r="D4" s="59"/>
      <c r="E4" s="59"/>
      <c r="F4" s="59"/>
      <c r="G4" s="59"/>
      <c r="H4" s="59"/>
      <c r="I4" s="59" t="s">
        <v>18</v>
      </c>
      <c r="J4" s="59" t="s">
        <v>19</v>
      </c>
      <c r="K4" s="59" t="s">
        <v>20</v>
      </c>
      <c r="L4" s="59"/>
      <c r="M4" s="59"/>
      <c r="N4" s="59" t="s">
        <v>18</v>
      </c>
      <c r="O4" s="59" t="s">
        <v>19</v>
      </c>
      <c r="P4" s="59" t="s">
        <v>20</v>
      </c>
      <c r="Q4" s="59"/>
      <c r="R4" s="59" t="s">
        <v>18</v>
      </c>
      <c r="S4" s="59" t="s">
        <v>19</v>
      </c>
      <c r="T4" s="59" t="s">
        <v>20</v>
      </c>
      <c r="U4" s="59" t="s">
        <v>21</v>
      </c>
      <c r="V4" s="59" t="s">
        <v>22</v>
      </c>
      <c r="W4" s="59" t="s">
        <v>23</v>
      </c>
      <c r="X4" s="59" t="s">
        <v>24</v>
      </c>
      <c r="Y4" s="59" t="s">
        <v>25</v>
      </c>
      <c r="Z4" s="76" t="s">
        <v>26</v>
      </c>
      <c r="AA4" s="59" t="s">
        <v>27</v>
      </c>
      <c r="AB4" s="59" t="s">
        <v>28</v>
      </c>
    </row>
    <row r="5" ht="24" customHeight="1" spans="1:28">
      <c r="A5" s="60">
        <v>1</v>
      </c>
      <c r="B5" s="61" t="s">
        <v>29</v>
      </c>
      <c r="C5" s="60" t="s">
        <v>30</v>
      </c>
      <c r="D5" s="62" t="s">
        <v>31</v>
      </c>
      <c r="E5" s="62">
        <v>520</v>
      </c>
      <c r="F5" s="63">
        <v>50</v>
      </c>
      <c r="G5" s="60">
        <f>E5*F5</f>
        <v>26000</v>
      </c>
      <c r="H5" s="60" t="s">
        <v>32</v>
      </c>
      <c r="I5" s="62">
        <f>E5</f>
        <v>520</v>
      </c>
      <c r="J5" s="63">
        <v>23</v>
      </c>
      <c r="K5" s="62">
        <f>I5*J5</f>
        <v>11960</v>
      </c>
      <c r="L5" s="60" t="s">
        <v>33</v>
      </c>
      <c r="M5" s="60" t="s">
        <v>32</v>
      </c>
      <c r="N5" s="60">
        <f>I5</f>
        <v>520</v>
      </c>
      <c r="O5" s="60">
        <v>9</v>
      </c>
      <c r="P5" s="60">
        <f>N5*O5</f>
        <v>4680</v>
      </c>
      <c r="Q5" s="60" t="s">
        <v>34</v>
      </c>
      <c r="R5" s="62">
        <f>E5</f>
        <v>520</v>
      </c>
      <c r="S5" s="62">
        <v>6</v>
      </c>
      <c r="T5" s="62">
        <f>R5*S5</f>
        <v>3120</v>
      </c>
      <c r="U5" s="60">
        <f>E5*9</f>
        <v>4680</v>
      </c>
      <c r="V5" s="60">
        <f>R5*3</f>
        <v>1560</v>
      </c>
      <c r="W5" s="60"/>
      <c r="X5" s="60"/>
      <c r="Y5" s="60">
        <f>U5+V5+W5+X5</f>
        <v>6240</v>
      </c>
      <c r="Z5" s="60"/>
      <c r="AA5" s="60"/>
      <c r="AB5" s="60"/>
    </row>
    <row r="6" ht="24" customHeight="1" spans="1:28">
      <c r="A6" s="60">
        <v>2</v>
      </c>
      <c r="B6" s="60" t="s">
        <v>35</v>
      </c>
      <c r="C6" s="60" t="s">
        <v>36</v>
      </c>
      <c r="D6" s="62" t="s">
        <v>31</v>
      </c>
      <c r="E6" s="60">
        <v>1400</v>
      </c>
      <c r="F6" s="60">
        <v>50</v>
      </c>
      <c r="G6" s="60">
        <f>E6*F6</f>
        <v>70000</v>
      </c>
      <c r="H6" s="60" t="s">
        <v>32</v>
      </c>
      <c r="I6" s="60">
        <f>E6</f>
        <v>1400</v>
      </c>
      <c r="J6" s="60">
        <v>28</v>
      </c>
      <c r="K6" s="62">
        <f>I6*J6</f>
        <v>39200</v>
      </c>
      <c r="L6" s="60" t="s">
        <v>33</v>
      </c>
      <c r="M6" s="60" t="s">
        <v>32</v>
      </c>
      <c r="N6" s="60">
        <f>I6</f>
        <v>1400</v>
      </c>
      <c r="O6" s="60">
        <v>10</v>
      </c>
      <c r="P6" s="60">
        <f>N6*O6</f>
        <v>14000</v>
      </c>
      <c r="Q6" s="60" t="s">
        <v>34</v>
      </c>
      <c r="R6" s="60">
        <f>N6</f>
        <v>1400</v>
      </c>
      <c r="S6" s="60">
        <v>6</v>
      </c>
      <c r="T6" s="62">
        <f>R6*S6</f>
        <v>8400</v>
      </c>
      <c r="U6" s="60">
        <f>R6*2</f>
        <v>2800</v>
      </c>
      <c r="V6" s="60">
        <f>R6*4</f>
        <v>5600</v>
      </c>
      <c r="W6" s="60"/>
      <c r="X6" s="60"/>
      <c r="Y6" s="60">
        <f>U6+V6+W6+X6</f>
        <v>8400</v>
      </c>
      <c r="Z6" s="60"/>
      <c r="AA6" s="60"/>
      <c r="AB6" s="60"/>
    </row>
    <row r="7" ht="27" spans="1:28">
      <c r="A7" s="60">
        <v>3</v>
      </c>
      <c r="B7" s="60" t="s">
        <v>37</v>
      </c>
      <c r="C7" s="60" t="s">
        <v>38</v>
      </c>
      <c r="D7" s="62" t="s">
        <v>31</v>
      </c>
      <c r="E7" s="60">
        <v>2000</v>
      </c>
      <c r="F7" s="60">
        <v>70</v>
      </c>
      <c r="G7" s="60">
        <f>E7*F7</f>
        <v>140000</v>
      </c>
      <c r="H7" s="60" t="s">
        <v>32</v>
      </c>
      <c r="I7" s="60">
        <f>E7</f>
        <v>2000</v>
      </c>
      <c r="J7" s="60">
        <v>20</v>
      </c>
      <c r="K7" s="62">
        <f>I7*J7</f>
        <v>40000</v>
      </c>
      <c r="L7" s="60" t="s">
        <v>33</v>
      </c>
      <c r="M7" s="60" t="s">
        <v>32</v>
      </c>
      <c r="N7" s="60">
        <f>I7</f>
        <v>2000</v>
      </c>
      <c r="O7" s="60">
        <v>16</v>
      </c>
      <c r="P7" s="60">
        <f>N7*O7</f>
        <v>32000</v>
      </c>
      <c r="Q7" s="60" t="s">
        <v>34</v>
      </c>
      <c r="R7" s="60">
        <f>N7</f>
        <v>2000</v>
      </c>
      <c r="S7" s="60">
        <v>10</v>
      </c>
      <c r="T7" s="62">
        <f>R7*S7</f>
        <v>20000</v>
      </c>
      <c r="U7" s="60">
        <f>R7*10</f>
        <v>20000</v>
      </c>
      <c r="V7" s="60">
        <f>R7*14</f>
        <v>28000</v>
      </c>
      <c r="W7" s="60"/>
      <c r="X7" s="60"/>
      <c r="Y7" s="60">
        <f>U7+V7+W7+X7</f>
        <v>48000</v>
      </c>
      <c r="Z7" s="67" t="s">
        <v>39</v>
      </c>
      <c r="AA7" s="67" t="s">
        <v>40</v>
      </c>
      <c r="AB7" s="60">
        <v>23200</v>
      </c>
    </row>
    <row r="8" ht="24" customHeight="1" spans="1:28">
      <c r="A8" s="60"/>
      <c r="B8" s="64"/>
      <c r="C8" s="64"/>
      <c r="D8" s="64"/>
      <c r="E8" s="65">
        <f>SUM(E5:E7)</f>
        <v>3920</v>
      </c>
      <c r="F8" s="66" t="s">
        <v>41</v>
      </c>
      <c r="G8" s="65">
        <f>SUM(G5:G7)</f>
        <v>236000</v>
      </c>
      <c r="H8" s="66" t="s">
        <v>41</v>
      </c>
      <c r="I8" s="66" t="s">
        <v>41</v>
      </c>
      <c r="J8" s="66" t="s">
        <v>41</v>
      </c>
      <c r="K8" s="65">
        <f>SUM(K5:K7)</f>
        <v>91160</v>
      </c>
      <c r="L8" s="66" t="s">
        <v>41</v>
      </c>
      <c r="M8" s="66" t="s">
        <v>41</v>
      </c>
      <c r="N8" s="66" t="s">
        <v>41</v>
      </c>
      <c r="O8" s="66" t="s">
        <v>41</v>
      </c>
      <c r="P8" s="65">
        <f>SUM(P5:P7)</f>
        <v>50680</v>
      </c>
      <c r="Q8" s="66" t="s">
        <v>41</v>
      </c>
      <c r="R8" s="66" t="s">
        <v>41</v>
      </c>
      <c r="S8" s="66" t="s">
        <v>41</v>
      </c>
      <c r="T8" s="65">
        <f>SUM(T5:T7)</f>
        <v>31520</v>
      </c>
      <c r="U8" s="66" t="s">
        <v>41</v>
      </c>
      <c r="V8" s="66" t="s">
        <v>41</v>
      </c>
      <c r="W8" s="66" t="s">
        <v>41</v>
      </c>
      <c r="X8" s="66" t="s">
        <v>41</v>
      </c>
      <c r="Y8" s="65">
        <f>SUM(Y5:Y7)</f>
        <v>62640</v>
      </c>
      <c r="Z8" s="66" t="s">
        <v>41</v>
      </c>
      <c r="AA8" s="66" t="s">
        <v>41</v>
      </c>
      <c r="AB8" s="65">
        <f>SUM(AB5:AB7)</f>
        <v>23200</v>
      </c>
    </row>
    <row r="9" ht="29" customHeight="1"/>
    <row r="10" ht="26.25" customHeight="1" spans="1:28">
      <c r="A10" s="59" t="s">
        <v>2</v>
      </c>
      <c r="B10" s="59" t="s">
        <v>3</v>
      </c>
      <c r="C10" s="59" t="s">
        <v>4</v>
      </c>
      <c r="D10" s="59" t="s">
        <v>5</v>
      </c>
      <c r="E10" s="59" t="s">
        <v>6</v>
      </c>
      <c r="F10" s="59" t="s">
        <v>7</v>
      </c>
      <c r="G10" s="59" t="s">
        <v>8</v>
      </c>
      <c r="H10" s="59" t="s">
        <v>9</v>
      </c>
      <c r="I10" s="59" t="s">
        <v>10</v>
      </c>
      <c r="J10" s="59"/>
      <c r="K10" s="59"/>
      <c r="L10" s="59" t="s">
        <v>11</v>
      </c>
      <c r="M10" s="59" t="s">
        <v>12</v>
      </c>
      <c r="N10" s="59" t="s">
        <v>13</v>
      </c>
      <c r="O10" s="59"/>
      <c r="P10" s="59"/>
      <c r="Q10" s="59" t="s">
        <v>14</v>
      </c>
      <c r="R10" s="59" t="s">
        <v>15</v>
      </c>
      <c r="S10" s="59"/>
      <c r="T10" s="59"/>
      <c r="U10" s="59" t="s">
        <v>16</v>
      </c>
      <c r="V10" s="59"/>
      <c r="W10" s="59"/>
      <c r="X10" s="59"/>
      <c r="Y10" s="59"/>
      <c r="Z10" s="59" t="s">
        <v>17</v>
      </c>
      <c r="AA10" s="59"/>
      <c r="AB10" s="59"/>
    </row>
    <row r="11" ht="27" spans="1:28">
      <c r="A11" s="59"/>
      <c r="B11" s="59"/>
      <c r="C11" s="59"/>
      <c r="D11" s="59"/>
      <c r="E11" s="59"/>
      <c r="F11" s="59"/>
      <c r="G11" s="59"/>
      <c r="H11" s="59"/>
      <c r="I11" s="59" t="s">
        <v>18</v>
      </c>
      <c r="J11" s="59" t="s">
        <v>19</v>
      </c>
      <c r="K11" s="59" t="s">
        <v>20</v>
      </c>
      <c r="L11" s="59"/>
      <c r="M11" s="59"/>
      <c r="N11" s="59" t="s">
        <v>18</v>
      </c>
      <c r="O11" s="59" t="s">
        <v>19</v>
      </c>
      <c r="P11" s="59" t="s">
        <v>20</v>
      </c>
      <c r="Q11" s="59"/>
      <c r="R11" s="59" t="s">
        <v>18</v>
      </c>
      <c r="S11" s="59" t="s">
        <v>19</v>
      </c>
      <c r="T11" s="59" t="s">
        <v>20</v>
      </c>
      <c r="U11" s="59" t="s">
        <v>21</v>
      </c>
      <c r="V11" s="59" t="s">
        <v>22</v>
      </c>
      <c r="W11" s="59" t="s">
        <v>23</v>
      </c>
      <c r="X11" s="59" t="s">
        <v>24</v>
      </c>
      <c r="Y11" s="59" t="s">
        <v>25</v>
      </c>
      <c r="Z11" s="59" t="s">
        <v>26</v>
      </c>
      <c r="AA11" s="59" t="s">
        <v>27</v>
      </c>
      <c r="AB11" s="59" t="s">
        <v>28</v>
      </c>
    </row>
    <row r="12" ht="24" customHeight="1" spans="1:28">
      <c r="A12" s="60">
        <v>1</v>
      </c>
      <c r="B12" s="60" t="s">
        <v>42</v>
      </c>
      <c r="C12" s="60" t="s">
        <v>43</v>
      </c>
      <c r="D12" s="60" t="s">
        <v>44</v>
      </c>
      <c r="E12" s="60">
        <v>710</v>
      </c>
      <c r="F12" s="60">
        <v>30</v>
      </c>
      <c r="G12" s="60">
        <f>E12*F12</f>
        <v>21300</v>
      </c>
      <c r="H12" s="60" t="s">
        <v>45</v>
      </c>
      <c r="I12" s="60">
        <f>E12</f>
        <v>710</v>
      </c>
      <c r="J12" s="60">
        <v>25</v>
      </c>
      <c r="K12" s="60">
        <f>I12*J12</f>
        <v>17750</v>
      </c>
      <c r="L12" s="60" t="s">
        <v>33</v>
      </c>
      <c r="M12" s="60" t="s">
        <v>34</v>
      </c>
      <c r="N12" s="60">
        <v>0</v>
      </c>
      <c r="O12" s="60">
        <v>0</v>
      </c>
      <c r="P12" s="60">
        <f>N12*O12</f>
        <v>0</v>
      </c>
      <c r="Q12" s="60" t="s">
        <v>34</v>
      </c>
      <c r="R12" s="60">
        <f>E12</f>
        <v>710</v>
      </c>
      <c r="S12" s="60">
        <v>5</v>
      </c>
      <c r="T12" s="60">
        <f>R12*S12</f>
        <v>3550</v>
      </c>
      <c r="U12" s="60"/>
      <c r="V12" s="60"/>
      <c r="W12" s="60"/>
      <c r="X12" s="60"/>
      <c r="Y12" s="60"/>
      <c r="Z12" s="60"/>
      <c r="AA12" s="60"/>
      <c r="AB12" s="60"/>
    </row>
    <row r="13" ht="24" customHeight="1" spans="1:28">
      <c r="A13" s="60">
        <v>2</v>
      </c>
      <c r="B13" s="60" t="s">
        <v>46</v>
      </c>
      <c r="C13" s="60" t="s">
        <v>47</v>
      </c>
      <c r="D13" s="60" t="s">
        <v>44</v>
      </c>
      <c r="E13" s="60">
        <v>853</v>
      </c>
      <c r="F13" s="60">
        <v>35</v>
      </c>
      <c r="G13" s="60">
        <f>E13*F13</f>
        <v>29855</v>
      </c>
      <c r="H13" s="60" t="s">
        <v>45</v>
      </c>
      <c r="I13" s="60">
        <v>853</v>
      </c>
      <c r="J13" s="60">
        <v>27</v>
      </c>
      <c r="K13" s="60">
        <f>I13*J13</f>
        <v>23031</v>
      </c>
      <c r="L13" s="60" t="s">
        <v>33</v>
      </c>
      <c r="M13" s="60" t="s">
        <v>34</v>
      </c>
      <c r="N13" s="60">
        <v>0</v>
      </c>
      <c r="O13" s="60">
        <v>0</v>
      </c>
      <c r="P13" s="60">
        <v>0</v>
      </c>
      <c r="Q13" s="60" t="s">
        <v>34</v>
      </c>
      <c r="R13" s="60">
        <v>853</v>
      </c>
      <c r="S13" s="60">
        <v>8</v>
      </c>
      <c r="T13" s="60">
        <f>R13*S13</f>
        <v>6824</v>
      </c>
      <c r="U13" s="60"/>
      <c r="V13" s="60"/>
      <c r="W13" s="60"/>
      <c r="X13" s="60"/>
      <c r="Y13" s="60"/>
      <c r="Z13" s="60" t="s">
        <v>41</v>
      </c>
      <c r="AA13" s="67" t="s">
        <v>41</v>
      </c>
      <c r="AB13" s="60" t="s">
        <v>41</v>
      </c>
    </row>
    <row r="14" spans="1:28">
      <c r="A14" s="60">
        <v>3</v>
      </c>
      <c r="B14" s="67" t="s">
        <v>48</v>
      </c>
      <c r="C14" s="67" t="s">
        <v>49</v>
      </c>
      <c r="D14" s="60" t="s">
        <v>44</v>
      </c>
      <c r="E14" s="60">
        <v>768</v>
      </c>
      <c r="F14" s="60">
        <v>28</v>
      </c>
      <c r="G14" s="60">
        <f>E14*F14</f>
        <v>21504</v>
      </c>
      <c r="H14" s="60" t="s">
        <v>34</v>
      </c>
      <c r="I14" s="60">
        <v>768</v>
      </c>
      <c r="J14" s="60">
        <v>13</v>
      </c>
      <c r="K14" s="66">
        <f>I14*J14</f>
        <v>9984</v>
      </c>
      <c r="L14" s="60" t="s">
        <v>33</v>
      </c>
      <c r="M14" s="60" t="s">
        <v>34</v>
      </c>
      <c r="N14" s="60">
        <v>0</v>
      </c>
      <c r="O14" s="60">
        <v>0</v>
      </c>
      <c r="P14" s="60">
        <f t="shared" ref="P14:P19" si="0">N14*O14</f>
        <v>0</v>
      </c>
      <c r="Q14" s="60" t="s">
        <v>32</v>
      </c>
      <c r="R14" s="60">
        <v>768</v>
      </c>
      <c r="S14" s="60">
        <v>10</v>
      </c>
      <c r="T14" s="60">
        <f t="shared" ref="T14:T19" si="1">R14*S14</f>
        <v>7680</v>
      </c>
      <c r="U14" s="60">
        <v>0</v>
      </c>
      <c r="V14" s="60">
        <v>0</v>
      </c>
      <c r="W14" s="60">
        <f>R14*5</f>
        <v>3840</v>
      </c>
      <c r="X14" s="60"/>
      <c r="Y14" s="60">
        <f>U14+V14+W14+X14</f>
        <v>3840</v>
      </c>
      <c r="Z14" s="60"/>
      <c r="AA14" s="60"/>
      <c r="AB14" s="60"/>
    </row>
    <row r="15" ht="27" customHeight="1" spans="1:28">
      <c r="A15" s="60">
        <v>4</v>
      </c>
      <c r="B15" s="67" t="s">
        <v>50</v>
      </c>
      <c r="C15" s="67" t="s">
        <v>51</v>
      </c>
      <c r="D15" s="61" t="s">
        <v>44</v>
      </c>
      <c r="E15" s="62">
        <v>410</v>
      </c>
      <c r="F15" s="63">
        <v>40</v>
      </c>
      <c r="G15" s="60">
        <f>E15*F15</f>
        <v>16400</v>
      </c>
      <c r="H15" s="60" t="s">
        <v>34</v>
      </c>
      <c r="I15" s="62">
        <f>E15</f>
        <v>410</v>
      </c>
      <c r="J15" s="63">
        <v>22</v>
      </c>
      <c r="K15" s="66">
        <f>I15*J15</f>
        <v>9020</v>
      </c>
      <c r="L15" s="60" t="s">
        <v>33</v>
      </c>
      <c r="M15" s="60" t="s">
        <v>34</v>
      </c>
      <c r="N15" s="60">
        <v>0</v>
      </c>
      <c r="O15" s="60">
        <v>0</v>
      </c>
      <c r="P15" s="60">
        <f t="shared" si="0"/>
        <v>0</v>
      </c>
      <c r="Q15" s="60" t="s">
        <v>32</v>
      </c>
      <c r="R15" s="62">
        <f>I15</f>
        <v>410</v>
      </c>
      <c r="S15" s="63">
        <v>8</v>
      </c>
      <c r="T15" s="60">
        <f t="shared" si="1"/>
        <v>3280</v>
      </c>
      <c r="U15" s="60">
        <v>0</v>
      </c>
      <c r="V15" s="60">
        <v>0</v>
      </c>
      <c r="W15" s="60">
        <f>R15*10</f>
        <v>4100</v>
      </c>
      <c r="X15" s="60"/>
      <c r="Y15" s="60">
        <f>U15+V15+W15+X15</f>
        <v>4100</v>
      </c>
      <c r="Z15" s="60"/>
      <c r="AA15" s="60"/>
      <c r="AB15" s="60"/>
    </row>
    <row r="16" ht="27" spans="1:28">
      <c r="A16" s="60">
        <v>5</v>
      </c>
      <c r="B16" s="67" t="s">
        <v>52</v>
      </c>
      <c r="C16" s="67" t="s">
        <v>53</v>
      </c>
      <c r="D16" s="62" t="s">
        <v>44</v>
      </c>
      <c r="E16" s="63">
        <v>1280</v>
      </c>
      <c r="F16" s="63">
        <v>30</v>
      </c>
      <c r="G16" s="60">
        <f>E16*F16</f>
        <v>38400</v>
      </c>
      <c r="H16" s="60" t="s">
        <v>34</v>
      </c>
      <c r="I16" s="63">
        <v>1280</v>
      </c>
      <c r="J16" s="63">
        <v>21</v>
      </c>
      <c r="K16" s="66">
        <f>I16*J16</f>
        <v>26880</v>
      </c>
      <c r="L16" s="60" t="s">
        <v>33</v>
      </c>
      <c r="M16" s="60" t="s">
        <v>34</v>
      </c>
      <c r="N16" s="60">
        <v>0</v>
      </c>
      <c r="O16" s="60">
        <v>0</v>
      </c>
      <c r="P16" s="60">
        <f t="shared" si="0"/>
        <v>0</v>
      </c>
      <c r="Q16" s="60" t="s">
        <v>34</v>
      </c>
      <c r="R16" s="63">
        <v>1280</v>
      </c>
      <c r="S16" s="63">
        <v>9</v>
      </c>
      <c r="T16" s="60">
        <f t="shared" si="1"/>
        <v>11520</v>
      </c>
      <c r="U16" s="60">
        <v>0</v>
      </c>
      <c r="V16" s="60">
        <v>0</v>
      </c>
      <c r="W16" s="60">
        <v>0</v>
      </c>
      <c r="X16" s="60">
        <v>0</v>
      </c>
      <c r="Y16" s="60">
        <f>U16+V16+W16+X16</f>
        <v>0</v>
      </c>
      <c r="Z16" s="60" t="s">
        <v>54</v>
      </c>
      <c r="AA16" s="60" t="s">
        <v>55</v>
      </c>
      <c r="AB16" s="60">
        <v>2500</v>
      </c>
    </row>
    <row r="17" ht="67.5" spans="1:28">
      <c r="A17" s="60">
        <v>6</v>
      </c>
      <c r="B17" s="67" t="s">
        <v>56</v>
      </c>
      <c r="C17" s="67" t="s">
        <v>57</v>
      </c>
      <c r="D17" s="61" t="s">
        <v>44</v>
      </c>
      <c r="E17" s="60"/>
      <c r="F17" s="60"/>
      <c r="G17" s="60">
        <f>K17+Y17</f>
        <v>238146</v>
      </c>
      <c r="H17" s="60"/>
      <c r="I17" s="60"/>
      <c r="J17" s="60"/>
      <c r="K17" s="66">
        <v>218146</v>
      </c>
      <c r="L17" s="60" t="s">
        <v>33</v>
      </c>
      <c r="M17" s="60"/>
      <c r="N17" s="60">
        <v>0</v>
      </c>
      <c r="O17" s="60">
        <v>0</v>
      </c>
      <c r="P17" s="60">
        <f t="shared" si="0"/>
        <v>0</v>
      </c>
      <c r="Q17" s="60" t="s">
        <v>34</v>
      </c>
      <c r="R17" s="60">
        <v>0</v>
      </c>
      <c r="S17" s="60">
        <v>0</v>
      </c>
      <c r="T17" s="60">
        <f t="shared" si="1"/>
        <v>0</v>
      </c>
      <c r="U17" s="60">
        <v>0</v>
      </c>
      <c r="V17" s="60">
        <v>0</v>
      </c>
      <c r="W17" s="60">
        <v>0</v>
      </c>
      <c r="X17" s="60">
        <v>0</v>
      </c>
      <c r="Y17" s="60">
        <v>20000</v>
      </c>
      <c r="Z17" s="60" t="s">
        <v>54</v>
      </c>
      <c r="AA17" s="60" t="s">
        <v>55</v>
      </c>
      <c r="AB17" s="60">
        <v>26000</v>
      </c>
    </row>
    <row r="18" ht="40.5" spans="1:28">
      <c r="A18" s="60">
        <v>7</v>
      </c>
      <c r="B18" s="60" t="s">
        <v>58</v>
      </c>
      <c r="C18" s="67" t="s">
        <v>59</v>
      </c>
      <c r="D18" s="60" t="s">
        <v>44</v>
      </c>
      <c r="E18" s="60">
        <v>4905</v>
      </c>
      <c r="F18" s="60">
        <v>26.1</v>
      </c>
      <c r="G18" s="60">
        <f>E18*F18</f>
        <v>128020.5</v>
      </c>
      <c r="H18" s="60" t="s">
        <v>60</v>
      </c>
      <c r="I18" s="60">
        <v>4905</v>
      </c>
      <c r="J18" s="60">
        <v>26.1</v>
      </c>
      <c r="K18" s="66">
        <f>I18*J18</f>
        <v>128020.5</v>
      </c>
      <c r="L18" s="67" t="s">
        <v>33</v>
      </c>
      <c r="M18" s="60" t="s">
        <v>34</v>
      </c>
      <c r="N18" s="60">
        <v>0</v>
      </c>
      <c r="O18" s="60">
        <v>0</v>
      </c>
      <c r="P18" s="60">
        <f t="shared" si="0"/>
        <v>0</v>
      </c>
      <c r="Q18" s="60" t="s">
        <v>34</v>
      </c>
      <c r="R18" s="60">
        <v>0</v>
      </c>
      <c r="S18" s="60">
        <v>0</v>
      </c>
      <c r="T18" s="60">
        <f t="shared" si="1"/>
        <v>0</v>
      </c>
      <c r="U18" s="60">
        <v>0</v>
      </c>
      <c r="V18" s="60">
        <v>0</v>
      </c>
      <c r="W18" s="60">
        <v>0</v>
      </c>
      <c r="X18" s="60">
        <v>0</v>
      </c>
      <c r="Y18" s="60">
        <f>U18+V18+W18+X18</f>
        <v>0</v>
      </c>
      <c r="Z18" s="60"/>
      <c r="AA18" s="60"/>
      <c r="AB18" s="60"/>
    </row>
    <row r="19" ht="40.5" spans="1:28">
      <c r="A19" s="60"/>
      <c r="B19" s="60"/>
      <c r="C19" s="67" t="s">
        <v>61</v>
      </c>
      <c r="D19" s="60"/>
      <c r="E19" s="60">
        <v>2525</v>
      </c>
      <c r="F19" s="60">
        <v>42</v>
      </c>
      <c r="G19" s="60">
        <f>E19*F19</f>
        <v>106050</v>
      </c>
      <c r="H19" s="60" t="s">
        <v>32</v>
      </c>
      <c r="I19" s="60">
        <v>2525</v>
      </c>
      <c r="J19" s="60">
        <v>20</v>
      </c>
      <c r="K19" s="66">
        <f>I19*J19</f>
        <v>50500</v>
      </c>
      <c r="L19" s="67" t="s">
        <v>33</v>
      </c>
      <c r="M19" s="60" t="s">
        <v>32</v>
      </c>
      <c r="N19" s="60">
        <v>2525</v>
      </c>
      <c r="O19" s="60">
        <v>10</v>
      </c>
      <c r="P19" s="60">
        <f t="shared" si="0"/>
        <v>25250</v>
      </c>
      <c r="Q19" s="60" t="s">
        <v>34</v>
      </c>
      <c r="R19" s="60">
        <v>2525</v>
      </c>
      <c r="S19" s="60">
        <v>8</v>
      </c>
      <c r="T19" s="60">
        <f t="shared" si="1"/>
        <v>20200</v>
      </c>
      <c r="U19" s="60">
        <v>25250</v>
      </c>
      <c r="V19" s="60">
        <v>40400</v>
      </c>
      <c r="W19" s="60">
        <v>0</v>
      </c>
      <c r="X19" s="60">
        <v>0</v>
      </c>
      <c r="Y19" s="60">
        <f>U19+V19+W19+X19</f>
        <v>65650</v>
      </c>
      <c r="Z19" s="60"/>
      <c r="AA19" s="60"/>
      <c r="AB19" s="60"/>
    </row>
    <row r="20" ht="30" customHeight="1" spans="1:28">
      <c r="A20" s="60"/>
      <c r="B20" s="60"/>
      <c r="C20" s="60"/>
      <c r="D20" s="60"/>
      <c r="E20" s="65">
        <f>SUM(E12:E19)</f>
        <v>11451</v>
      </c>
      <c r="F20" s="60"/>
      <c r="G20" s="65">
        <f>SUM(G12:G19)</f>
        <v>599675.5</v>
      </c>
      <c r="H20" s="60"/>
      <c r="I20" s="60"/>
      <c r="J20" s="60"/>
      <c r="K20" s="65">
        <f>SUM(K12:K19)</f>
        <v>483331.5</v>
      </c>
      <c r="L20" s="60"/>
      <c r="M20" s="60"/>
      <c r="N20" s="60"/>
      <c r="O20" s="60"/>
      <c r="P20" s="65">
        <f>SUM(P12:P19)</f>
        <v>25250</v>
      </c>
      <c r="Q20" s="60"/>
      <c r="R20" s="60"/>
      <c r="S20" s="60"/>
      <c r="T20" s="65">
        <f>SUM(T12:T19)</f>
        <v>53054</v>
      </c>
      <c r="U20" s="60"/>
      <c r="V20" s="60"/>
      <c r="W20" s="60"/>
      <c r="X20" s="60"/>
      <c r="Y20" s="65">
        <f>SUM(Y12:Y19)</f>
        <v>93590</v>
      </c>
      <c r="Z20" s="60"/>
      <c r="AA20" s="60"/>
      <c r="AB20" s="65">
        <f>SUM(AB12:AB19)</f>
        <v>28500</v>
      </c>
    </row>
    <row r="21" ht="24.95" customHeight="1" spans="1:27">
      <c r="A21" s="16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ht="26.25" customHeight="1" spans="1:28">
      <c r="A22" s="59" t="s">
        <v>2</v>
      </c>
      <c r="B22" s="59" t="s">
        <v>3</v>
      </c>
      <c r="C22" s="59" t="s">
        <v>4</v>
      </c>
      <c r="D22" s="59" t="s">
        <v>5</v>
      </c>
      <c r="E22" s="59" t="s">
        <v>6</v>
      </c>
      <c r="F22" s="59" t="s">
        <v>7</v>
      </c>
      <c r="G22" s="59" t="s">
        <v>8</v>
      </c>
      <c r="H22" s="59" t="s">
        <v>9</v>
      </c>
      <c r="I22" s="59" t="s">
        <v>10</v>
      </c>
      <c r="J22" s="59"/>
      <c r="K22" s="59"/>
      <c r="L22" s="59" t="s">
        <v>11</v>
      </c>
      <c r="M22" s="59" t="s">
        <v>12</v>
      </c>
      <c r="N22" s="59" t="s">
        <v>13</v>
      </c>
      <c r="O22" s="59"/>
      <c r="P22" s="59"/>
      <c r="Q22" s="59" t="s">
        <v>14</v>
      </c>
      <c r="R22" s="59" t="s">
        <v>15</v>
      </c>
      <c r="S22" s="59"/>
      <c r="T22" s="59"/>
      <c r="U22" s="59" t="s">
        <v>16</v>
      </c>
      <c r="V22" s="59"/>
      <c r="W22" s="59"/>
      <c r="X22" s="59"/>
      <c r="Y22" s="59"/>
      <c r="Z22" s="59" t="s">
        <v>17</v>
      </c>
      <c r="AA22" s="59"/>
      <c r="AB22" s="59"/>
    </row>
    <row r="23" ht="27" spans="1:28">
      <c r="A23" s="59"/>
      <c r="B23" s="59"/>
      <c r="C23" s="59"/>
      <c r="D23" s="59"/>
      <c r="E23" s="59"/>
      <c r="F23" s="59"/>
      <c r="G23" s="59"/>
      <c r="H23" s="59"/>
      <c r="I23" s="59" t="s">
        <v>18</v>
      </c>
      <c r="J23" s="59" t="s">
        <v>19</v>
      </c>
      <c r="K23" s="59" t="s">
        <v>20</v>
      </c>
      <c r="L23" s="59"/>
      <c r="M23" s="59"/>
      <c r="N23" s="59" t="s">
        <v>18</v>
      </c>
      <c r="O23" s="59" t="s">
        <v>19</v>
      </c>
      <c r="P23" s="59" t="s">
        <v>20</v>
      </c>
      <c r="Q23" s="59"/>
      <c r="R23" s="59" t="s">
        <v>18</v>
      </c>
      <c r="S23" s="59" t="s">
        <v>19</v>
      </c>
      <c r="T23" s="59" t="s">
        <v>20</v>
      </c>
      <c r="U23" s="59" t="s">
        <v>21</v>
      </c>
      <c r="V23" s="59" t="s">
        <v>22</v>
      </c>
      <c r="W23" s="59" t="s">
        <v>23</v>
      </c>
      <c r="X23" s="59" t="s">
        <v>24</v>
      </c>
      <c r="Y23" s="59" t="s">
        <v>25</v>
      </c>
      <c r="Z23" s="59" t="s">
        <v>26</v>
      </c>
      <c r="AA23" s="59" t="s">
        <v>27</v>
      </c>
      <c r="AB23" s="59" t="s">
        <v>28</v>
      </c>
    </row>
    <row r="24" ht="21.95" customHeight="1" spans="1:28">
      <c r="A24" s="60">
        <v>1</v>
      </c>
      <c r="B24" s="60" t="s">
        <v>62</v>
      </c>
      <c r="C24" s="67" t="s">
        <v>63</v>
      </c>
      <c r="D24" s="60" t="s">
        <v>64</v>
      </c>
      <c r="E24" s="60">
        <v>270</v>
      </c>
      <c r="F24" s="60">
        <v>19</v>
      </c>
      <c r="G24" s="60">
        <f t="shared" ref="G24:G33" si="2">E24*F24</f>
        <v>5130</v>
      </c>
      <c r="H24" s="60" t="s">
        <v>34</v>
      </c>
      <c r="I24" s="60">
        <v>270</v>
      </c>
      <c r="J24" s="60">
        <v>14</v>
      </c>
      <c r="K24" s="60">
        <f t="shared" ref="K24:K33" si="3">I24*J24</f>
        <v>3780</v>
      </c>
      <c r="L24" s="60" t="s">
        <v>33</v>
      </c>
      <c r="M24" s="60" t="s">
        <v>34</v>
      </c>
      <c r="N24" s="60">
        <v>0</v>
      </c>
      <c r="O24" s="60">
        <v>0</v>
      </c>
      <c r="P24" s="60">
        <v>0</v>
      </c>
      <c r="Q24" s="60" t="s">
        <v>34</v>
      </c>
      <c r="R24" s="60">
        <v>270</v>
      </c>
      <c r="S24" s="60">
        <v>5</v>
      </c>
      <c r="T24" s="60">
        <f t="shared" ref="T24:T33" si="4">R24*S24</f>
        <v>1350</v>
      </c>
      <c r="U24" s="60"/>
      <c r="V24" s="60"/>
      <c r="W24" s="60"/>
      <c r="X24" s="60"/>
      <c r="Y24" s="60"/>
      <c r="Z24" s="60"/>
      <c r="AA24" s="60"/>
      <c r="AB24" s="60"/>
    </row>
    <row r="25" spans="1:28">
      <c r="A25" s="60">
        <v>2</v>
      </c>
      <c r="B25" s="60" t="s">
        <v>65</v>
      </c>
      <c r="C25" s="60" t="s">
        <v>66</v>
      </c>
      <c r="D25" s="60" t="s">
        <v>64</v>
      </c>
      <c r="E25" s="60">
        <v>1700</v>
      </c>
      <c r="F25" s="60">
        <v>20</v>
      </c>
      <c r="G25" s="60">
        <f t="shared" si="2"/>
        <v>34000</v>
      </c>
      <c r="H25" s="60" t="s">
        <v>34</v>
      </c>
      <c r="I25" s="60">
        <v>1700</v>
      </c>
      <c r="J25" s="60">
        <v>16</v>
      </c>
      <c r="K25" s="66">
        <f t="shared" si="3"/>
        <v>27200</v>
      </c>
      <c r="L25" s="60" t="s">
        <v>33</v>
      </c>
      <c r="M25" s="60" t="s">
        <v>34</v>
      </c>
      <c r="N25" s="60">
        <v>0</v>
      </c>
      <c r="O25" s="60">
        <v>0</v>
      </c>
      <c r="P25" s="60">
        <f t="shared" ref="P25:P33" si="5">N25*O25</f>
        <v>0</v>
      </c>
      <c r="Q25" s="60" t="s">
        <v>34</v>
      </c>
      <c r="R25" s="60">
        <v>1700</v>
      </c>
      <c r="S25" s="60">
        <v>4</v>
      </c>
      <c r="T25" s="60">
        <f t="shared" si="4"/>
        <v>6800</v>
      </c>
      <c r="U25" s="60">
        <v>0</v>
      </c>
      <c r="V25" s="60">
        <v>0</v>
      </c>
      <c r="W25" s="60">
        <v>0</v>
      </c>
      <c r="X25" s="60">
        <v>0</v>
      </c>
      <c r="Y25" s="60">
        <f>U25+V25+W25+X25</f>
        <v>0</v>
      </c>
      <c r="Z25" s="60"/>
      <c r="AA25" s="60"/>
      <c r="AB25" s="60"/>
    </row>
    <row r="26" spans="1:28">
      <c r="A26" s="60">
        <v>3</v>
      </c>
      <c r="B26" s="67" t="s">
        <v>67</v>
      </c>
      <c r="C26" s="67" t="s">
        <v>68</v>
      </c>
      <c r="D26" s="60" t="s">
        <v>64</v>
      </c>
      <c r="E26" s="60">
        <v>733</v>
      </c>
      <c r="F26" s="60">
        <v>20</v>
      </c>
      <c r="G26" s="60">
        <f t="shared" si="2"/>
        <v>14660</v>
      </c>
      <c r="H26" s="60" t="s">
        <v>34</v>
      </c>
      <c r="I26" s="60">
        <v>733</v>
      </c>
      <c r="J26" s="60">
        <v>16</v>
      </c>
      <c r="K26" s="66">
        <f t="shared" si="3"/>
        <v>11728</v>
      </c>
      <c r="L26" s="60" t="s">
        <v>33</v>
      </c>
      <c r="M26" s="60" t="s">
        <v>34</v>
      </c>
      <c r="N26" s="60">
        <v>0</v>
      </c>
      <c r="O26" s="60">
        <v>0</v>
      </c>
      <c r="P26" s="60">
        <f t="shared" si="5"/>
        <v>0</v>
      </c>
      <c r="Q26" s="60" t="s">
        <v>34</v>
      </c>
      <c r="R26" s="60">
        <v>733</v>
      </c>
      <c r="S26" s="60">
        <v>4</v>
      </c>
      <c r="T26" s="60">
        <f t="shared" si="4"/>
        <v>2932</v>
      </c>
      <c r="U26" s="60">
        <v>0</v>
      </c>
      <c r="V26" s="60">
        <v>0</v>
      </c>
      <c r="W26" s="60">
        <v>0</v>
      </c>
      <c r="X26" s="60">
        <v>0</v>
      </c>
      <c r="Y26" s="60">
        <f>U26+V26+W26+X26</f>
        <v>0</v>
      </c>
      <c r="Z26" s="60"/>
      <c r="AA26" s="60"/>
      <c r="AB26" s="60"/>
    </row>
    <row r="27" spans="1:28">
      <c r="A27" s="60">
        <v>4</v>
      </c>
      <c r="B27" s="67" t="s">
        <v>69</v>
      </c>
      <c r="C27" s="67" t="s">
        <v>70</v>
      </c>
      <c r="D27" s="60" t="s">
        <v>64</v>
      </c>
      <c r="E27" s="60">
        <v>625</v>
      </c>
      <c r="F27" s="60">
        <v>18</v>
      </c>
      <c r="G27" s="60">
        <f t="shared" si="2"/>
        <v>11250</v>
      </c>
      <c r="H27" s="60" t="s">
        <v>34</v>
      </c>
      <c r="I27" s="60">
        <v>625</v>
      </c>
      <c r="J27" s="60">
        <v>14</v>
      </c>
      <c r="K27" s="66">
        <f t="shared" si="3"/>
        <v>8750</v>
      </c>
      <c r="L27" s="60" t="s">
        <v>33</v>
      </c>
      <c r="M27" s="60" t="s">
        <v>34</v>
      </c>
      <c r="N27" s="60">
        <v>0</v>
      </c>
      <c r="O27" s="60">
        <v>0</v>
      </c>
      <c r="P27" s="60">
        <f t="shared" si="5"/>
        <v>0</v>
      </c>
      <c r="Q27" s="60" t="s">
        <v>34</v>
      </c>
      <c r="R27" s="60">
        <v>625</v>
      </c>
      <c r="S27" s="60">
        <v>4</v>
      </c>
      <c r="T27" s="60">
        <f t="shared" si="4"/>
        <v>2500</v>
      </c>
      <c r="U27" s="60">
        <v>0</v>
      </c>
      <c r="V27" s="60">
        <v>0</v>
      </c>
      <c r="W27" s="60">
        <v>0</v>
      </c>
      <c r="X27" s="60">
        <v>0</v>
      </c>
      <c r="Y27" s="60">
        <f>U27+V27+W27+X27</f>
        <v>0</v>
      </c>
      <c r="Z27" s="60"/>
      <c r="AA27" s="60"/>
      <c r="AB27" s="60"/>
    </row>
    <row r="28" ht="27" spans="1:28">
      <c r="A28" s="60">
        <v>5</v>
      </c>
      <c r="B28" s="60" t="s">
        <v>71</v>
      </c>
      <c r="C28" s="67" t="s">
        <v>72</v>
      </c>
      <c r="D28" s="60" t="s">
        <v>64</v>
      </c>
      <c r="E28" s="60">
        <v>1200</v>
      </c>
      <c r="F28" s="60">
        <v>16</v>
      </c>
      <c r="G28" s="60">
        <f t="shared" si="2"/>
        <v>19200</v>
      </c>
      <c r="H28" s="60" t="s">
        <v>34</v>
      </c>
      <c r="I28" s="60">
        <v>1200</v>
      </c>
      <c r="J28" s="60">
        <v>16</v>
      </c>
      <c r="K28" s="60">
        <f t="shared" si="3"/>
        <v>19200</v>
      </c>
      <c r="L28" s="60" t="s">
        <v>33</v>
      </c>
      <c r="M28" s="60" t="s">
        <v>34</v>
      </c>
      <c r="N28" s="60">
        <v>0</v>
      </c>
      <c r="O28" s="60">
        <v>0</v>
      </c>
      <c r="P28" s="60">
        <f t="shared" si="5"/>
        <v>0</v>
      </c>
      <c r="Q28" s="60" t="s">
        <v>34</v>
      </c>
      <c r="R28" s="60">
        <v>0</v>
      </c>
      <c r="S28" s="60">
        <v>0</v>
      </c>
      <c r="T28" s="60">
        <f t="shared" si="4"/>
        <v>0</v>
      </c>
      <c r="U28" s="60"/>
      <c r="V28" s="60"/>
      <c r="W28" s="60"/>
      <c r="X28" s="66"/>
      <c r="Y28" s="66"/>
      <c r="Z28" s="67" t="s">
        <v>73</v>
      </c>
      <c r="AA28" s="67" t="s">
        <v>74</v>
      </c>
      <c r="AB28" s="60">
        <v>3000</v>
      </c>
    </row>
    <row r="29" ht="27" spans="1:28">
      <c r="A29" s="60">
        <v>6</v>
      </c>
      <c r="B29" s="67" t="s">
        <v>75</v>
      </c>
      <c r="C29" s="67" t="s">
        <v>76</v>
      </c>
      <c r="D29" s="60" t="s">
        <v>64</v>
      </c>
      <c r="E29" s="63">
        <v>420</v>
      </c>
      <c r="F29" s="63">
        <v>18</v>
      </c>
      <c r="G29" s="60">
        <f t="shared" si="2"/>
        <v>7560</v>
      </c>
      <c r="H29" s="60" t="s">
        <v>34</v>
      </c>
      <c r="I29" s="63">
        <v>420</v>
      </c>
      <c r="J29" s="63">
        <v>12</v>
      </c>
      <c r="K29" s="60">
        <f t="shared" si="3"/>
        <v>5040</v>
      </c>
      <c r="L29" s="60" t="s">
        <v>33</v>
      </c>
      <c r="M29" s="60" t="s">
        <v>34</v>
      </c>
      <c r="N29" s="60">
        <v>0</v>
      </c>
      <c r="O29" s="60">
        <v>0</v>
      </c>
      <c r="P29" s="60">
        <f t="shared" si="5"/>
        <v>0</v>
      </c>
      <c r="Q29" s="60" t="s">
        <v>34</v>
      </c>
      <c r="R29" s="63">
        <v>420</v>
      </c>
      <c r="S29" s="63">
        <v>6</v>
      </c>
      <c r="T29" s="60">
        <f t="shared" si="4"/>
        <v>2520</v>
      </c>
      <c r="U29" s="60"/>
      <c r="V29" s="60"/>
      <c r="W29" s="60"/>
      <c r="X29" s="60"/>
      <c r="Y29" s="60"/>
      <c r="Z29" s="60"/>
      <c r="AA29" s="60"/>
      <c r="AB29" s="60"/>
    </row>
    <row r="30" ht="27" spans="1:28">
      <c r="A30" s="60">
        <v>7</v>
      </c>
      <c r="B30" s="67" t="s">
        <v>77</v>
      </c>
      <c r="C30" s="67" t="s">
        <v>78</v>
      </c>
      <c r="D30" s="60" t="s">
        <v>64</v>
      </c>
      <c r="E30" s="63">
        <v>335</v>
      </c>
      <c r="F30" s="63">
        <v>20</v>
      </c>
      <c r="G30" s="60">
        <f t="shared" si="2"/>
        <v>6700</v>
      </c>
      <c r="H30" s="60" t="s">
        <v>34</v>
      </c>
      <c r="I30" s="63">
        <v>335</v>
      </c>
      <c r="J30" s="63">
        <v>14</v>
      </c>
      <c r="K30" s="60">
        <f t="shared" si="3"/>
        <v>4690</v>
      </c>
      <c r="L30" s="60" t="s">
        <v>33</v>
      </c>
      <c r="M30" s="60" t="s">
        <v>34</v>
      </c>
      <c r="N30" s="60">
        <v>0</v>
      </c>
      <c r="O30" s="60">
        <v>0</v>
      </c>
      <c r="P30" s="60">
        <f t="shared" si="5"/>
        <v>0</v>
      </c>
      <c r="Q30" s="60" t="s">
        <v>34</v>
      </c>
      <c r="R30" s="63">
        <v>335</v>
      </c>
      <c r="S30" s="63">
        <v>6</v>
      </c>
      <c r="T30" s="60">
        <f t="shared" si="4"/>
        <v>2010</v>
      </c>
      <c r="U30" s="60"/>
      <c r="V30" s="60"/>
      <c r="W30" s="60"/>
      <c r="X30" s="60"/>
      <c r="Y30" s="60"/>
      <c r="Z30" s="60"/>
      <c r="AA30" s="60"/>
      <c r="AB30" s="60"/>
    </row>
    <row r="31" ht="27.95" customHeight="1" spans="1:28">
      <c r="A31" s="60">
        <v>8</v>
      </c>
      <c r="B31" s="61" t="s">
        <v>79</v>
      </c>
      <c r="C31" s="67" t="s">
        <v>80</v>
      </c>
      <c r="D31" s="60" t="s">
        <v>64</v>
      </c>
      <c r="E31" s="63">
        <v>840</v>
      </c>
      <c r="F31" s="63">
        <v>18</v>
      </c>
      <c r="G31" s="60">
        <f t="shared" si="2"/>
        <v>15120</v>
      </c>
      <c r="H31" s="60" t="s">
        <v>34</v>
      </c>
      <c r="I31" s="63">
        <v>840</v>
      </c>
      <c r="J31" s="63">
        <v>12</v>
      </c>
      <c r="K31" s="60">
        <f t="shared" si="3"/>
        <v>10080</v>
      </c>
      <c r="L31" s="60" t="s">
        <v>33</v>
      </c>
      <c r="M31" s="60" t="s">
        <v>34</v>
      </c>
      <c r="N31" s="60">
        <v>0</v>
      </c>
      <c r="O31" s="60">
        <v>0</v>
      </c>
      <c r="P31" s="60">
        <f t="shared" si="5"/>
        <v>0</v>
      </c>
      <c r="Q31" s="60" t="s">
        <v>34</v>
      </c>
      <c r="R31" s="63">
        <v>840</v>
      </c>
      <c r="S31" s="63">
        <v>6</v>
      </c>
      <c r="T31" s="60">
        <f t="shared" si="4"/>
        <v>5040</v>
      </c>
      <c r="U31" s="60"/>
      <c r="V31" s="60"/>
      <c r="W31" s="60"/>
      <c r="X31" s="60"/>
      <c r="Y31" s="60"/>
      <c r="Z31" s="60"/>
      <c r="AA31" s="60"/>
      <c r="AB31" s="60"/>
    </row>
    <row r="32" ht="27" spans="1:28">
      <c r="A32" s="60">
        <v>9</v>
      </c>
      <c r="B32" s="61" t="s">
        <v>81</v>
      </c>
      <c r="C32" s="67" t="s">
        <v>82</v>
      </c>
      <c r="D32" s="60" t="s">
        <v>64</v>
      </c>
      <c r="E32" s="62">
        <v>1150</v>
      </c>
      <c r="F32" s="63">
        <v>18</v>
      </c>
      <c r="G32" s="62">
        <f t="shared" si="2"/>
        <v>20700</v>
      </c>
      <c r="H32" s="60" t="s">
        <v>34</v>
      </c>
      <c r="I32" s="62">
        <f>E32</f>
        <v>1150</v>
      </c>
      <c r="J32" s="63">
        <v>12</v>
      </c>
      <c r="K32" s="60">
        <f t="shared" si="3"/>
        <v>13800</v>
      </c>
      <c r="L32" s="60" t="s">
        <v>33</v>
      </c>
      <c r="M32" s="60" t="s">
        <v>34</v>
      </c>
      <c r="N32" s="60">
        <v>0</v>
      </c>
      <c r="O32" s="60">
        <v>0</v>
      </c>
      <c r="P32" s="60">
        <f t="shared" si="5"/>
        <v>0</v>
      </c>
      <c r="Q32" s="60" t="s">
        <v>32</v>
      </c>
      <c r="R32" s="62">
        <f>I32</f>
        <v>1150</v>
      </c>
      <c r="S32" s="62">
        <v>4</v>
      </c>
      <c r="T32" s="60">
        <f t="shared" si="4"/>
        <v>4600</v>
      </c>
      <c r="U32" s="60"/>
      <c r="V32" s="60"/>
      <c r="W32" s="60">
        <f>R32*2</f>
        <v>2300</v>
      </c>
      <c r="X32" s="60"/>
      <c r="Y32" s="60">
        <f>U32+V32+W32+X32</f>
        <v>2300</v>
      </c>
      <c r="Z32" s="60"/>
      <c r="AA32" s="60"/>
      <c r="AB32" s="60"/>
    </row>
    <row r="33" ht="21" customHeight="1" spans="1:28">
      <c r="A33" s="60">
        <v>10</v>
      </c>
      <c r="B33" s="60" t="s">
        <v>83</v>
      </c>
      <c r="C33" s="60" t="s">
        <v>84</v>
      </c>
      <c r="D33" s="60" t="s">
        <v>64</v>
      </c>
      <c r="E33" s="60">
        <v>172</v>
      </c>
      <c r="F33" s="60">
        <v>19</v>
      </c>
      <c r="G33" s="60">
        <f t="shared" si="2"/>
        <v>3268</v>
      </c>
      <c r="H33" s="60" t="s">
        <v>34</v>
      </c>
      <c r="I33" s="60">
        <v>0</v>
      </c>
      <c r="J33" s="60">
        <v>0</v>
      </c>
      <c r="K33" s="60">
        <f t="shared" si="3"/>
        <v>0</v>
      </c>
      <c r="L33" s="60" t="s">
        <v>33</v>
      </c>
      <c r="M33" s="60" t="s">
        <v>34</v>
      </c>
      <c r="N33" s="60">
        <v>0</v>
      </c>
      <c r="O33" s="60">
        <v>0</v>
      </c>
      <c r="P33" s="60">
        <f t="shared" si="5"/>
        <v>0</v>
      </c>
      <c r="Q33" s="60" t="s">
        <v>34</v>
      </c>
      <c r="R33" s="60">
        <v>0</v>
      </c>
      <c r="S33" s="60">
        <v>0</v>
      </c>
      <c r="T33" s="60">
        <f t="shared" si="4"/>
        <v>0</v>
      </c>
      <c r="U33" s="60"/>
      <c r="V33" s="60"/>
      <c r="W33" s="60"/>
      <c r="X33" s="60"/>
      <c r="Y33" s="60"/>
      <c r="Z33" s="60"/>
      <c r="AA33" s="60"/>
      <c r="AB33" s="60"/>
    </row>
    <row r="34" s="54" customFormat="1" spans="1:28">
      <c r="A34" s="60">
        <v>11</v>
      </c>
      <c r="B34" s="68" t="s">
        <v>85</v>
      </c>
      <c r="C34" s="68" t="s">
        <v>86</v>
      </c>
      <c r="D34" s="68" t="s">
        <v>64</v>
      </c>
      <c r="E34" s="68">
        <v>527</v>
      </c>
      <c r="F34" s="68">
        <v>20</v>
      </c>
      <c r="G34" s="68">
        <v>10540</v>
      </c>
      <c r="H34" s="68" t="s">
        <v>34</v>
      </c>
      <c r="I34" s="68">
        <v>527</v>
      </c>
      <c r="J34" s="68">
        <v>7</v>
      </c>
      <c r="K34" s="68">
        <v>3689</v>
      </c>
      <c r="L34" s="68" t="s">
        <v>33</v>
      </c>
      <c r="M34" s="68" t="s">
        <v>45</v>
      </c>
      <c r="N34" s="68">
        <v>527</v>
      </c>
      <c r="O34" s="68">
        <v>7</v>
      </c>
      <c r="P34" s="68">
        <v>3689</v>
      </c>
      <c r="Q34" s="68" t="s">
        <v>34</v>
      </c>
      <c r="R34" s="68">
        <v>527</v>
      </c>
      <c r="S34" s="68">
        <v>6</v>
      </c>
      <c r="T34" s="68">
        <v>3162</v>
      </c>
      <c r="U34" s="68"/>
      <c r="V34" s="68"/>
      <c r="W34" s="68"/>
      <c r="X34" s="68"/>
      <c r="Y34" s="68"/>
      <c r="Z34" s="68"/>
      <c r="AA34" s="68"/>
      <c r="AB34" s="68"/>
    </row>
    <row r="35" s="55" customFormat="1" ht="23.1" customHeight="1" spans="1:28">
      <c r="A35" s="69"/>
      <c r="B35" s="69"/>
      <c r="C35" s="69"/>
      <c r="D35" s="69"/>
      <c r="E35" s="70">
        <f>SUM(E24:E34)</f>
        <v>7972</v>
      </c>
      <c r="F35" s="69"/>
      <c r="G35" s="70">
        <f>SUM(G24:G34)</f>
        <v>148128</v>
      </c>
      <c r="H35" s="69" t="s">
        <v>41</v>
      </c>
      <c r="I35" s="69" t="s">
        <v>41</v>
      </c>
      <c r="J35" s="69" t="s">
        <v>41</v>
      </c>
      <c r="K35" s="70">
        <f>SUM(K24:K34)</f>
        <v>107957</v>
      </c>
      <c r="L35" s="69" t="s">
        <v>41</v>
      </c>
      <c r="M35" s="69" t="s">
        <v>41</v>
      </c>
      <c r="N35" s="69" t="s">
        <v>41</v>
      </c>
      <c r="O35" s="69" t="s">
        <v>41</v>
      </c>
      <c r="P35" s="70">
        <f>SUM(P24:P34)</f>
        <v>3689</v>
      </c>
      <c r="Q35" s="69" t="s">
        <v>41</v>
      </c>
      <c r="R35" s="69" t="s">
        <v>41</v>
      </c>
      <c r="S35" s="69" t="s">
        <v>41</v>
      </c>
      <c r="T35" s="70">
        <f>SUM(T24:T34)</f>
        <v>30914</v>
      </c>
      <c r="U35" s="69" t="s">
        <v>41</v>
      </c>
      <c r="V35" s="69" t="s">
        <v>41</v>
      </c>
      <c r="W35" s="69" t="s">
        <v>41</v>
      </c>
      <c r="X35" s="69" t="s">
        <v>41</v>
      </c>
      <c r="Y35" s="70">
        <f>SUM(Y24:Y34)</f>
        <v>2300</v>
      </c>
      <c r="Z35" s="69" t="s">
        <v>41</v>
      </c>
      <c r="AA35" s="69" t="s">
        <v>41</v>
      </c>
      <c r="AB35" s="70">
        <f>SUM(AB24:AB34)</f>
        <v>3000</v>
      </c>
    </row>
    <row r="36" s="5" customFormat="1" ht="26.25" customHeight="1" spans="1:27">
      <c r="A36" s="16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</row>
    <row r="37" s="5" customFormat="1" spans="1:28">
      <c r="A37" s="59" t="s">
        <v>2</v>
      </c>
      <c r="B37" s="59" t="s">
        <v>3</v>
      </c>
      <c r="C37" s="59" t="s">
        <v>4</v>
      </c>
      <c r="D37" s="59" t="s">
        <v>5</v>
      </c>
      <c r="E37" s="59" t="s">
        <v>6</v>
      </c>
      <c r="F37" s="59" t="s">
        <v>7</v>
      </c>
      <c r="G37" s="59" t="s">
        <v>8</v>
      </c>
      <c r="H37" s="59" t="s">
        <v>9</v>
      </c>
      <c r="I37" s="59" t="s">
        <v>10</v>
      </c>
      <c r="J37" s="59"/>
      <c r="K37" s="59"/>
      <c r="L37" s="59" t="s">
        <v>11</v>
      </c>
      <c r="M37" s="59" t="s">
        <v>12</v>
      </c>
      <c r="N37" s="59" t="s">
        <v>13</v>
      </c>
      <c r="O37" s="59"/>
      <c r="P37" s="59"/>
      <c r="Q37" s="59" t="s">
        <v>14</v>
      </c>
      <c r="R37" s="59" t="s">
        <v>15</v>
      </c>
      <c r="S37" s="59"/>
      <c r="T37" s="59"/>
      <c r="U37" s="59" t="s">
        <v>16</v>
      </c>
      <c r="V37" s="59"/>
      <c r="W37" s="59"/>
      <c r="X37" s="59"/>
      <c r="Y37" s="59"/>
      <c r="Z37" s="59" t="s">
        <v>17</v>
      </c>
      <c r="AA37" s="59"/>
      <c r="AB37" s="59"/>
    </row>
    <row r="38" s="5" customFormat="1" ht="27" spans="1:28">
      <c r="A38" s="59"/>
      <c r="B38" s="59"/>
      <c r="C38" s="59"/>
      <c r="D38" s="59"/>
      <c r="E38" s="59"/>
      <c r="F38" s="59"/>
      <c r="G38" s="59"/>
      <c r="H38" s="59"/>
      <c r="I38" s="59" t="s">
        <v>18</v>
      </c>
      <c r="J38" s="59" t="s">
        <v>19</v>
      </c>
      <c r="K38" s="59" t="s">
        <v>20</v>
      </c>
      <c r="L38" s="59"/>
      <c r="M38" s="59"/>
      <c r="N38" s="59" t="s">
        <v>18</v>
      </c>
      <c r="O38" s="59" t="s">
        <v>19</v>
      </c>
      <c r="P38" s="59" t="s">
        <v>20</v>
      </c>
      <c r="Q38" s="59"/>
      <c r="R38" s="59" t="s">
        <v>18</v>
      </c>
      <c r="S38" s="59" t="s">
        <v>19</v>
      </c>
      <c r="T38" s="59" t="s">
        <v>20</v>
      </c>
      <c r="U38" s="59" t="s">
        <v>21</v>
      </c>
      <c r="V38" s="59" t="s">
        <v>22</v>
      </c>
      <c r="W38" s="59" t="s">
        <v>23</v>
      </c>
      <c r="X38" s="59" t="s">
        <v>24</v>
      </c>
      <c r="Y38" s="59" t="s">
        <v>25</v>
      </c>
      <c r="Z38" s="59" t="s">
        <v>26</v>
      </c>
      <c r="AA38" s="59" t="s">
        <v>27</v>
      </c>
      <c r="AB38" s="59" t="s">
        <v>28</v>
      </c>
    </row>
    <row r="39" s="5" customFormat="1" ht="14.25" spans="1:28">
      <c r="A39" s="60">
        <v>1</v>
      </c>
      <c r="B39" s="60" t="s">
        <v>87</v>
      </c>
      <c r="C39" s="60" t="s">
        <v>66</v>
      </c>
      <c r="D39" s="60" t="s">
        <v>88</v>
      </c>
      <c r="E39" s="60">
        <v>1430</v>
      </c>
      <c r="F39" s="60">
        <v>7.5</v>
      </c>
      <c r="G39" s="60">
        <f>E39*F39</f>
        <v>10725</v>
      </c>
      <c r="H39" s="60" t="s">
        <v>34</v>
      </c>
      <c r="I39" s="60">
        <v>0</v>
      </c>
      <c r="J39" s="60">
        <v>0</v>
      </c>
      <c r="K39" s="60">
        <f>I39*J39</f>
        <v>0</v>
      </c>
      <c r="L39" s="60" t="s">
        <v>89</v>
      </c>
      <c r="M39" s="60" t="s">
        <v>34</v>
      </c>
      <c r="N39" s="60">
        <v>0</v>
      </c>
      <c r="O39" s="60">
        <v>0</v>
      </c>
      <c r="P39" s="60">
        <f>N39*O39</f>
        <v>0</v>
      </c>
      <c r="Q39" s="60" t="s">
        <v>34</v>
      </c>
      <c r="R39" s="60">
        <v>0</v>
      </c>
      <c r="S39" s="60">
        <v>0</v>
      </c>
      <c r="T39" s="60">
        <f>R39*S39</f>
        <v>0</v>
      </c>
      <c r="U39" s="60"/>
      <c r="V39" s="60"/>
      <c r="W39" s="60"/>
      <c r="X39" s="60"/>
      <c r="Y39" s="60"/>
      <c r="Z39" s="60"/>
      <c r="AA39" s="60"/>
      <c r="AB39" s="60"/>
    </row>
    <row r="40" ht="14.25" spans="1:28">
      <c r="A40" s="60">
        <v>2</v>
      </c>
      <c r="B40" s="71" t="s">
        <v>90</v>
      </c>
      <c r="C40" s="72" t="s">
        <v>91</v>
      </c>
      <c r="D40" s="71" t="s">
        <v>88</v>
      </c>
      <c r="E40" s="71">
        <v>670</v>
      </c>
      <c r="F40" s="71">
        <v>10</v>
      </c>
      <c r="G40" s="71">
        <v>6700</v>
      </c>
      <c r="H40" s="71" t="s">
        <v>34</v>
      </c>
      <c r="I40" s="71">
        <v>670</v>
      </c>
      <c r="J40" s="71">
        <v>10</v>
      </c>
      <c r="K40" s="71">
        <v>6700</v>
      </c>
      <c r="L40" s="71" t="s">
        <v>33</v>
      </c>
      <c r="M40" s="71" t="s">
        <v>34</v>
      </c>
      <c r="N40" s="71">
        <v>0</v>
      </c>
      <c r="O40" s="71">
        <v>0</v>
      </c>
      <c r="P40" s="71">
        <v>0</v>
      </c>
      <c r="Q40" s="71" t="s">
        <v>34</v>
      </c>
      <c r="R40" s="71">
        <v>0</v>
      </c>
      <c r="S40" s="71">
        <v>0</v>
      </c>
      <c r="T40" s="71">
        <v>0</v>
      </c>
      <c r="U40" s="71"/>
      <c r="V40" s="71"/>
      <c r="W40" s="71"/>
      <c r="X40" s="71"/>
      <c r="Y40" s="71"/>
      <c r="Z40" s="71"/>
      <c r="AA40" s="71"/>
      <c r="AB40" s="71"/>
    </row>
    <row r="41" ht="20.1" customHeight="1" spans="1:28">
      <c r="A41" s="60">
        <v>3</v>
      </c>
      <c r="B41" s="73" t="s">
        <v>90</v>
      </c>
      <c r="C41" s="74" t="s">
        <v>92</v>
      </c>
      <c r="D41" s="73" t="s">
        <v>88</v>
      </c>
      <c r="E41" s="73">
        <v>165</v>
      </c>
      <c r="F41" s="73">
        <v>10</v>
      </c>
      <c r="G41" s="73">
        <v>1650</v>
      </c>
      <c r="H41" s="73" t="s">
        <v>34</v>
      </c>
      <c r="I41" s="73">
        <v>165</v>
      </c>
      <c r="J41" s="73">
        <v>10</v>
      </c>
      <c r="K41" s="73">
        <v>1650</v>
      </c>
      <c r="L41" s="73" t="s">
        <v>33</v>
      </c>
      <c r="M41" s="73" t="s">
        <v>34</v>
      </c>
      <c r="N41" s="73">
        <v>0</v>
      </c>
      <c r="O41" s="73">
        <v>0</v>
      </c>
      <c r="P41" s="73">
        <v>0</v>
      </c>
      <c r="Q41" s="73" t="s">
        <v>34</v>
      </c>
      <c r="R41" s="73">
        <v>0</v>
      </c>
      <c r="S41" s="73">
        <v>0</v>
      </c>
      <c r="T41" s="73">
        <v>0</v>
      </c>
      <c r="U41" s="73"/>
      <c r="V41" s="73"/>
      <c r="W41" s="73"/>
      <c r="X41" s="73"/>
      <c r="Y41" s="73"/>
      <c r="Z41" s="73"/>
      <c r="AA41" s="73"/>
      <c r="AB41" s="77"/>
    </row>
    <row r="42" ht="19" customHeight="1" spans="1:28">
      <c r="A42" s="60">
        <v>4</v>
      </c>
      <c r="B42" s="67" t="s">
        <v>93</v>
      </c>
      <c r="C42" s="67" t="s">
        <v>94</v>
      </c>
      <c r="D42" s="60" t="s">
        <v>64</v>
      </c>
      <c r="E42" s="60">
        <v>464</v>
      </c>
      <c r="F42" s="60">
        <v>15</v>
      </c>
      <c r="G42" s="60">
        <f t="shared" ref="G42:G48" si="6">E42*F42</f>
        <v>6960</v>
      </c>
      <c r="H42" s="60" t="s">
        <v>34</v>
      </c>
      <c r="I42" s="60">
        <v>464</v>
      </c>
      <c r="J42" s="60">
        <v>15</v>
      </c>
      <c r="K42" s="60">
        <f t="shared" ref="K41:K47" si="7">I42*J42</f>
        <v>6960</v>
      </c>
      <c r="L42" s="60" t="s">
        <v>33</v>
      </c>
      <c r="M42" s="60" t="s">
        <v>34</v>
      </c>
      <c r="N42" s="60">
        <v>0</v>
      </c>
      <c r="O42" s="60">
        <v>0</v>
      </c>
      <c r="P42" s="60">
        <f t="shared" ref="P41:P47" si="8">N42*O42</f>
        <v>0</v>
      </c>
      <c r="Q42" s="60" t="s">
        <v>34</v>
      </c>
      <c r="R42" s="60">
        <v>0</v>
      </c>
      <c r="S42" s="60">
        <v>0</v>
      </c>
      <c r="T42" s="60">
        <f t="shared" ref="T41:T47" si="9">R42*S42</f>
        <v>0</v>
      </c>
      <c r="U42" s="60"/>
      <c r="V42" s="60"/>
      <c r="W42" s="60"/>
      <c r="X42" s="60"/>
      <c r="Y42" s="60"/>
      <c r="Z42" s="60" t="s">
        <v>95</v>
      </c>
      <c r="AA42" s="60" t="s">
        <v>55</v>
      </c>
      <c r="AB42" s="60">
        <v>700</v>
      </c>
    </row>
    <row r="43" ht="19" customHeight="1" spans="1:28">
      <c r="A43" s="60">
        <v>5</v>
      </c>
      <c r="B43" s="60" t="s">
        <v>96</v>
      </c>
      <c r="C43" s="67" t="s">
        <v>97</v>
      </c>
      <c r="D43" s="60" t="s">
        <v>64</v>
      </c>
      <c r="E43" s="60">
        <v>1000</v>
      </c>
      <c r="F43" s="60">
        <v>10</v>
      </c>
      <c r="G43" s="60">
        <f t="shared" si="6"/>
        <v>10000</v>
      </c>
      <c r="H43" s="60" t="s">
        <v>34</v>
      </c>
      <c r="I43" s="60">
        <v>1000</v>
      </c>
      <c r="J43" s="60">
        <v>10</v>
      </c>
      <c r="K43" s="60">
        <f t="shared" si="7"/>
        <v>10000</v>
      </c>
      <c r="L43" s="60" t="s">
        <v>89</v>
      </c>
      <c r="M43" s="60" t="s">
        <v>34</v>
      </c>
      <c r="N43" s="60">
        <v>0</v>
      </c>
      <c r="O43" s="60">
        <v>0</v>
      </c>
      <c r="P43" s="60">
        <f t="shared" si="8"/>
        <v>0</v>
      </c>
      <c r="Q43" s="60" t="s">
        <v>34</v>
      </c>
      <c r="R43" s="60">
        <v>0</v>
      </c>
      <c r="S43" s="60">
        <v>0</v>
      </c>
      <c r="T43" s="60">
        <f t="shared" si="9"/>
        <v>0</v>
      </c>
      <c r="U43" s="60"/>
      <c r="V43" s="60"/>
      <c r="W43" s="60"/>
      <c r="X43" s="60"/>
      <c r="Y43" s="60"/>
      <c r="Z43" s="60"/>
      <c r="AA43" s="60"/>
      <c r="AB43" s="60"/>
    </row>
    <row r="44" ht="21" customHeight="1" spans="1:28">
      <c r="A44" s="60">
        <v>6</v>
      </c>
      <c r="B44" s="60" t="s">
        <v>98</v>
      </c>
      <c r="C44" s="67" t="s">
        <v>99</v>
      </c>
      <c r="D44" s="60" t="s">
        <v>64</v>
      </c>
      <c r="E44" s="60">
        <v>880</v>
      </c>
      <c r="F44" s="60">
        <v>14</v>
      </c>
      <c r="G44" s="60">
        <f t="shared" si="6"/>
        <v>12320</v>
      </c>
      <c r="H44" s="60" t="s">
        <v>34</v>
      </c>
      <c r="I44" s="60">
        <v>880</v>
      </c>
      <c r="J44" s="60">
        <v>12</v>
      </c>
      <c r="K44" s="60">
        <f t="shared" si="7"/>
        <v>10560</v>
      </c>
      <c r="L44" s="60" t="s">
        <v>33</v>
      </c>
      <c r="M44" s="60" t="s">
        <v>34</v>
      </c>
      <c r="N44" s="60">
        <v>0</v>
      </c>
      <c r="O44" s="60">
        <v>0</v>
      </c>
      <c r="P44" s="60">
        <f t="shared" si="8"/>
        <v>0</v>
      </c>
      <c r="Q44" s="60" t="s">
        <v>32</v>
      </c>
      <c r="R44" s="60">
        <v>0</v>
      </c>
      <c r="S44" s="60">
        <v>0</v>
      </c>
      <c r="T44" s="60">
        <f t="shared" si="9"/>
        <v>0</v>
      </c>
      <c r="U44" s="60"/>
      <c r="V44" s="60"/>
      <c r="W44" s="60">
        <f>I44*2</f>
        <v>1760</v>
      </c>
      <c r="X44" s="60"/>
      <c r="Y44" s="60">
        <f>U44+V44+W44+X44</f>
        <v>1760</v>
      </c>
      <c r="Z44" s="60"/>
      <c r="AA44" s="60"/>
      <c r="AB44" s="60"/>
    </row>
    <row r="45" ht="30.95" customHeight="1" spans="1:28">
      <c r="A45" s="60"/>
      <c r="B45" s="60"/>
      <c r="C45" s="67" t="s">
        <v>100</v>
      </c>
      <c r="D45" s="60"/>
      <c r="E45" s="60">
        <v>140</v>
      </c>
      <c r="F45" s="60">
        <v>10</v>
      </c>
      <c r="G45" s="60">
        <f t="shared" si="6"/>
        <v>1400</v>
      </c>
      <c r="H45" s="60" t="s">
        <v>34</v>
      </c>
      <c r="I45" s="60">
        <v>140</v>
      </c>
      <c r="J45" s="60">
        <v>10</v>
      </c>
      <c r="K45" s="60">
        <f t="shared" si="7"/>
        <v>1400</v>
      </c>
      <c r="L45" s="60" t="s">
        <v>33</v>
      </c>
      <c r="M45" s="60" t="s">
        <v>34</v>
      </c>
      <c r="N45" s="60">
        <v>0</v>
      </c>
      <c r="O45" s="60">
        <v>0</v>
      </c>
      <c r="P45" s="60">
        <f t="shared" si="8"/>
        <v>0</v>
      </c>
      <c r="Q45" s="60" t="s">
        <v>34</v>
      </c>
      <c r="R45" s="60">
        <v>0</v>
      </c>
      <c r="S45" s="60">
        <v>0</v>
      </c>
      <c r="T45" s="60">
        <f t="shared" si="9"/>
        <v>0</v>
      </c>
      <c r="U45" s="60"/>
      <c r="V45" s="60"/>
      <c r="W45" s="60"/>
      <c r="X45" s="60"/>
      <c r="Y45" s="60"/>
      <c r="Z45" s="60"/>
      <c r="AA45" s="60"/>
      <c r="AB45" s="60"/>
    </row>
    <row r="46" ht="21" customHeight="1" spans="1:28">
      <c r="A46" s="60">
        <v>8</v>
      </c>
      <c r="B46" s="60" t="s">
        <v>101</v>
      </c>
      <c r="C46" s="67" t="s">
        <v>86</v>
      </c>
      <c r="D46" s="60" t="s">
        <v>64</v>
      </c>
      <c r="E46" s="60">
        <v>320</v>
      </c>
      <c r="F46" s="60">
        <v>14</v>
      </c>
      <c r="G46" s="60">
        <f t="shared" si="6"/>
        <v>4480</v>
      </c>
      <c r="H46" s="60" t="s">
        <v>34</v>
      </c>
      <c r="I46" s="60">
        <v>320</v>
      </c>
      <c r="J46" s="60">
        <v>14</v>
      </c>
      <c r="K46" s="60">
        <f t="shared" si="7"/>
        <v>4480</v>
      </c>
      <c r="L46" s="60" t="s">
        <v>33</v>
      </c>
      <c r="M46" s="60" t="s">
        <v>34</v>
      </c>
      <c r="N46" s="60">
        <v>0</v>
      </c>
      <c r="O46" s="60">
        <v>0</v>
      </c>
      <c r="P46" s="60">
        <f t="shared" si="8"/>
        <v>0</v>
      </c>
      <c r="Q46" s="60" t="s">
        <v>34</v>
      </c>
      <c r="R46" s="60">
        <v>0</v>
      </c>
      <c r="S46" s="60">
        <v>0</v>
      </c>
      <c r="T46" s="60">
        <f t="shared" si="9"/>
        <v>0</v>
      </c>
      <c r="U46" s="60"/>
      <c r="V46" s="60"/>
      <c r="W46" s="60"/>
      <c r="X46" s="60"/>
      <c r="Y46" s="60"/>
      <c r="Z46" s="60"/>
      <c r="AA46" s="60"/>
      <c r="AB46" s="60"/>
    </row>
    <row r="47" ht="27" spans="1:28">
      <c r="A47" s="60">
        <v>9</v>
      </c>
      <c r="B47" s="61" t="s">
        <v>102</v>
      </c>
      <c r="C47" s="67" t="s">
        <v>103</v>
      </c>
      <c r="D47" s="60" t="s">
        <v>64</v>
      </c>
      <c r="E47" s="63">
        <v>440</v>
      </c>
      <c r="F47" s="63">
        <v>13.5</v>
      </c>
      <c r="G47" s="60">
        <f t="shared" si="6"/>
        <v>5940</v>
      </c>
      <c r="H47" s="60" t="s">
        <v>34</v>
      </c>
      <c r="I47" s="63">
        <v>440</v>
      </c>
      <c r="J47" s="63">
        <v>9</v>
      </c>
      <c r="K47" s="60">
        <f t="shared" si="7"/>
        <v>3960</v>
      </c>
      <c r="L47" s="60" t="s">
        <v>33</v>
      </c>
      <c r="M47" s="60" t="s">
        <v>34</v>
      </c>
      <c r="N47" s="60">
        <v>0</v>
      </c>
      <c r="O47" s="60">
        <v>0</v>
      </c>
      <c r="P47" s="60">
        <f t="shared" si="8"/>
        <v>0</v>
      </c>
      <c r="Q47" s="60" t="s">
        <v>34</v>
      </c>
      <c r="R47" s="63">
        <v>440</v>
      </c>
      <c r="S47" s="63">
        <v>4.5</v>
      </c>
      <c r="T47" s="60">
        <f t="shared" si="9"/>
        <v>1980</v>
      </c>
      <c r="U47" s="60"/>
      <c r="V47" s="60"/>
      <c r="W47" s="60"/>
      <c r="X47" s="60"/>
      <c r="Y47" s="60"/>
      <c r="Z47" s="60"/>
      <c r="AA47" s="60"/>
      <c r="AB47" s="60"/>
    </row>
    <row r="48" ht="24" customHeight="1" spans="1:28">
      <c r="A48" s="60">
        <v>10</v>
      </c>
      <c r="B48" s="60" t="s">
        <v>104</v>
      </c>
      <c r="C48" s="60" t="s">
        <v>105</v>
      </c>
      <c r="D48" s="60" t="s">
        <v>64</v>
      </c>
      <c r="E48" s="60">
        <v>650</v>
      </c>
      <c r="F48" s="60">
        <v>9</v>
      </c>
      <c r="G48" s="60">
        <f t="shared" si="6"/>
        <v>5850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</row>
    <row r="49" s="5" customFormat="1" spans="1:28">
      <c r="A49" s="60">
        <v>11</v>
      </c>
      <c r="B49" s="60" t="s">
        <v>106</v>
      </c>
      <c r="C49" s="60" t="s">
        <v>107</v>
      </c>
      <c r="D49" s="60" t="s">
        <v>88</v>
      </c>
      <c r="E49" s="60">
        <v>420</v>
      </c>
      <c r="F49" s="60">
        <v>8</v>
      </c>
      <c r="G49" s="60">
        <f t="shared" ref="G48:G63" si="10">E49*F49</f>
        <v>3360</v>
      </c>
      <c r="H49" s="60" t="s">
        <v>34</v>
      </c>
      <c r="I49" s="60">
        <v>420</v>
      </c>
      <c r="J49" s="60">
        <v>8</v>
      </c>
      <c r="K49" s="60">
        <f t="shared" ref="K48:K63" si="11">I49*J49</f>
        <v>3360</v>
      </c>
      <c r="L49" s="60" t="s">
        <v>89</v>
      </c>
      <c r="M49" s="60" t="s">
        <v>34</v>
      </c>
      <c r="N49" s="60">
        <v>0</v>
      </c>
      <c r="O49" s="60">
        <v>0</v>
      </c>
      <c r="P49" s="60">
        <f t="shared" ref="P48:P63" si="12">N49*O49</f>
        <v>0</v>
      </c>
      <c r="Q49" s="60" t="s">
        <v>34</v>
      </c>
      <c r="R49" s="60">
        <v>0</v>
      </c>
      <c r="S49" s="60">
        <v>0</v>
      </c>
      <c r="T49" s="60">
        <f t="shared" ref="T48:T63" si="13">R49*S49</f>
        <v>0</v>
      </c>
      <c r="U49" s="60"/>
      <c r="V49" s="60"/>
      <c r="W49" s="60"/>
      <c r="X49" s="60"/>
      <c r="Y49" s="60"/>
      <c r="Z49" s="60"/>
      <c r="AA49" s="60"/>
      <c r="AB49" s="60"/>
    </row>
    <row r="50" s="5" customFormat="1" spans="1:28">
      <c r="A50" s="60">
        <v>12</v>
      </c>
      <c r="B50" s="60" t="s">
        <v>108</v>
      </c>
      <c r="C50" s="60" t="s">
        <v>109</v>
      </c>
      <c r="D50" s="60" t="s">
        <v>88</v>
      </c>
      <c r="E50" s="60">
        <v>512</v>
      </c>
      <c r="F50" s="60">
        <v>13</v>
      </c>
      <c r="G50" s="60">
        <f t="shared" si="10"/>
        <v>6656</v>
      </c>
      <c r="H50" s="60" t="s">
        <v>34</v>
      </c>
      <c r="I50" s="60">
        <v>512</v>
      </c>
      <c r="J50" s="66">
        <v>10.5</v>
      </c>
      <c r="K50" s="60">
        <f t="shared" si="11"/>
        <v>5376</v>
      </c>
      <c r="L50" s="60" t="s">
        <v>89</v>
      </c>
      <c r="M50" s="60" t="s">
        <v>34</v>
      </c>
      <c r="N50" s="60">
        <v>0</v>
      </c>
      <c r="O50" s="60">
        <v>0</v>
      </c>
      <c r="P50" s="60">
        <f t="shared" si="12"/>
        <v>0</v>
      </c>
      <c r="Q50" s="60" t="s">
        <v>34</v>
      </c>
      <c r="R50" s="60">
        <v>512</v>
      </c>
      <c r="S50" s="66">
        <v>2.5</v>
      </c>
      <c r="T50" s="60">
        <f t="shared" si="13"/>
        <v>1280</v>
      </c>
      <c r="U50" s="60"/>
      <c r="V50" s="60"/>
      <c r="W50" s="60"/>
      <c r="X50" s="60"/>
      <c r="Y50" s="60"/>
      <c r="Z50" s="60"/>
      <c r="AA50" s="60"/>
      <c r="AB50" s="60"/>
    </row>
    <row r="51" s="5" customFormat="1" spans="1:28">
      <c r="A51" s="60">
        <v>13</v>
      </c>
      <c r="B51" s="60" t="s">
        <v>110</v>
      </c>
      <c r="C51" s="60" t="s">
        <v>111</v>
      </c>
      <c r="D51" s="60" t="s">
        <v>88</v>
      </c>
      <c r="E51" s="60">
        <v>150</v>
      </c>
      <c r="F51" s="60">
        <v>10</v>
      </c>
      <c r="G51" s="60">
        <f t="shared" si="10"/>
        <v>1500</v>
      </c>
      <c r="H51" s="60" t="s">
        <v>34</v>
      </c>
      <c r="I51" s="60">
        <v>150</v>
      </c>
      <c r="J51" s="60">
        <v>10</v>
      </c>
      <c r="K51" s="60">
        <f t="shared" si="11"/>
        <v>1500</v>
      </c>
      <c r="L51" s="60" t="s">
        <v>89</v>
      </c>
      <c r="M51" s="60" t="s">
        <v>34</v>
      </c>
      <c r="N51" s="60">
        <v>0</v>
      </c>
      <c r="O51" s="60">
        <v>0</v>
      </c>
      <c r="P51" s="60">
        <f t="shared" si="12"/>
        <v>0</v>
      </c>
      <c r="Q51" s="60" t="s">
        <v>34</v>
      </c>
      <c r="R51" s="60">
        <v>0</v>
      </c>
      <c r="S51" s="60">
        <v>0</v>
      </c>
      <c r="T51" s="60">
        <f t="shared" si="13"/>
        <v>0</v>
      </c>
      <c r="U51" s="60"/>
      <c r="V51" s="60"/>
      <c r="W51" s="60"/>
      <c r="X51" s="60"/>
      <c r="Y51" s="60"/>
      <c r="Z51" s="60"/>
      <c r="AA51" s="60"/>
      <c r="AB51" s="60"/>
    </row>
    <row r="52" s="5" customFormat="1" ht="24" customHeight="1" spans="1:28">
      <c r="A52" s="60">
        <v>14</v>
      </c>
      <c r="B52" s="66" t="s">
        <v>112</v>
      </c>
      <c r="C52" s="66" t="s">
        <v>113</v>
      </c>
      <c r="D52" s="60" t="s">
        <v>88</v>
      </c>
      <c r="E52" s="60">
        <v>700</v>
      </c>
      <c r="F52" s="60">
        <v>7.5</v>
      </c>
      <c r="G52" s="60">
        <f t="shared" si="10"/>
        <v>5250</v>
      </c>
      <c r="H52" s="60" t="s">
        <v>34</v>
      </c>
      <c r="I52" s="60">
        <v>700</v>
      </c>
      <c r="J52" s="60">
        <v>7.5</v>
      </c>
      <c r="K52" s="60">
        <f t="shared" si="11"/>
        <v>5250</v>
      </c>
      <c r="L52" s="60" t="s">
        <v>89</v>
      </c>
      <c r="M52" s="60" t="s">
        <v>34</v>
      </c>
      <c r="N52" s="60">
        <v>0</v>
      </c>
      <c r="O52" s="60">
        <v>0</v>
      </c>
      <c r="P52" s="60">
        <f t="shared" si="12"/>
        <v>0</v>
      </c>
      <c r="Q52" s="60" t="s">
        <v>34</v>
      </c>
      <c r="R52" s="60">
        <v>0</v>
      </c>
      <c r="S52" s="60">
        <v>0</v>
      </c>
      <c r="T52" s="60">
        <f t="shared" si="13"/>
        <v>0</v>
      </c>
      <c r="U52" s="60"/>
      <c r="V52" s="60"/>
      <c r="W52" s="60"/>
      <c r="X52" s="60"/>
      <c r="Y52" s="60"/>
      <c r="Z52" s="60"/>
      <c r="AA52" s="60"/>
      <c r="AB52" s="60"/>
    </row>
    <row r="53" s="5" customFormat="1" spans="1:28">
      <c r="A53" s="60">
        <v>15</v>
      </c>
      <c r="B53" s="60" t="s">
        <v>114</v>
      </c>
      <c r="C53" s="60" t="s">
        <v>115</v>
      </c>
      <c r="D53" s="60" t="s">
        <v>88</v>
      </c>
      <c r="E53" s="60">
        <v>200</v>
      </c>
      <c r="F53" s="60">
        <v>12</v>
      </c>
      <c r="G53" s="60">
        <f t="shared" si="10"/>
        <v>2400</v>
      </c>
      <c r="H53" s="60" t="s">
        <v>34</v>
      </c>
      <c r="I53" s="60">
        <v>200</v>
      </c>
      <c r="J53" s="60">
        <v>12</v>
      </c>
      <c r="K53" s="60">
        <f t="shared" si="11"/>
        <v>2400</v>
      </c>
      <c r="L53" s="60" t="s">
        <v>33</v>
      </c>
      <c r="M53" s="60" t="s">
        <v>34</v>
      </c>
      <c r="N53" s="60">
        <v>0</v>
      </c>
      <c r="O53" s="60">
        <v>0</v>
      </c>
      <c r="P53" s="60">
        <f t="shared" si="12"/>
        <v>0</v>
      </c>
      <c r="Q53" s="60" t="s">
        <v>34</v>
      </c>
      <c r="R53" s="60">
        <v>0</v>
      </c>
      <c r="S53" s="60">
        <v>0</v>
      </c>
      <c r="T53" s="60">
        <f t="shared" si="13"/>
        <v>0</v>
      </c>
      <c r="U53" s="60"/>
      <c r="V53" s="60"/>
      <c r="W53" s="60"/>
      <c r="X53" s="60"/>
      <c r="Y53" s="60"/>
      <c r="Z53" s="60"/>
      <c r="AA53" s="60"/>
      <c r="AB53" s="60"/>
    </row>
    <row r="54" s="5" customFormat="1" spans="1:28">
      <c r="A54" s="60">
        <v>16</v>
      </c>
      <c r="B54" s="60" t="s">
        <v>116</v>
      </c>
      <c r="C54" s="60" t="s">
        <v>117</v>
      </c>
      <c r="D54" s="60" t="s">
        <v>88</v>
      </c>
      <c r="E54" s="60">
        <v>700</v>
      </c>
      <c r="F54" s="60">
        <v>12</v>
      </c>
      <c r="G54" s="60">
        <f t="shared" si="10"/>
        <v>8400</v>
      </c>
      <c r="H54" s="60" t="s">
        <v>34</v>
      </c>
      <c r="I54" s="60">
        <v>700</v>
      </c>
      <c r="J54" s="60">
        <v>18</v>
      </c>
      <c r="K54" s="60">
        <f t="shared" si="11"/>
        <v>12600</v>
      </c>
      <c r="L54" s="60" t="s">
        <v>89</v>
      </c>
      <c r="M54" s="60" t="s">
        <v>34</v>
      </c>
      <c r="N54" s="60">
        <v>0</v>
      </c>
      <c r="O54" s="60">
        <v>0</v>
      </c>
      <c r="P54" s="60">
        <f t="shared" si="12"/>
        <v>0</v>
      </c>
      <c r="Q54" s="60" t="s">
        <v>34</v>
      </c>
      <c r="R54" s="60">
        <v>0</v>
      </c>
      <c r="S54" s="60">
        <v>0</v>
      </c>
      <c r="T54" s="60">
        <f t="shared" si="13"/>
        <v>0</v>
      </c>
      <c r="U54" s="60"/>
      <c r="V54" s="60"/>
      <c r="W54" s="60"/>
      <c r="X54" s="60"/>
      <c r="Y54" s="60"/>
      <c r="Z54" s="60"/>
      <c r="AA54" s="60"/>
      <c r="AB54" s="60"/>
    </row>
    <row r="55" s="5" customFormat="1" spans="1:28">
      <c r="A55" s="60">
        <v>17</v>
      </c>
      <c r="B55" s="60" t="s">
        <v>118</v>
      </c>
      <c r="C55" s="60" t="s">
        <v>119</v>
      </c>
      <c r="D55" s="60" t="s">
        <v>88</v>
      </c>
      <c r="E55" s="60">
        <v>150</v>
      </c>
      <c r="F55" s="60">
        <v>10</v>
      </c>
      <c r="G55" s="60">
        <f t="shared" si="10"/>
        <v>1500</v>
      </c>
      <c r="H55" s="60" t="s">
        <v>34</v>
      </c>
      <c r="I55" s="60">
        <v>150</v>
      </c>
      <c r="J55" s="60">
        <v>10</v>
      </c>
      <c r="K55" s="60">
        <f t="shared" si="11"/>
        <v>1500</v>
      </c>
      <c r="L55" s="60" t="s">
        <v>89</v>
      </c>
      <c r="M55" s="60" t="s">
        <v>34</v>
      </c>
      <c r="N55" s="60">
        <v>0</v>
      </c>
      <c r="O55" s="60">
        <v>0</v>
      </c>
      <c r="P55" s="60">
        <f t="shared" si="12"/>
        <v>0</v>
      </c>
      <c r="Q55" s="60" t="s">
        <v>34</v>
      </c>
      <c r="R55" s="60">
        <v>0</v>
      </c>
      <c r="S55" s="60">
        <v>0</v>
      </c>
      <c r="T55" s="60">
        <f t="shared" si="13"/>
        <v>0</v>
      </c>
      <c r="U55" s="60"/>
      <c r="V55" s="60"/>
      <c r="W55" s="60"/>
      <c r="X55" s="60"/>
      <c r="Y55" s="60"/>
      <c r="Z55" s="60"/>
      <c r="AA55" s="60"/>
      <c r="AB55" s="60"/>
    </row>
    <row r="56" s="5" customFormat="1" ht="27" spans="1:28">
      <c r="A56" s="60">
        <v>18</v>
      </c>
      <c r="B56" s="60" t="s">
        <v>120</v>
      </c>
      <c r="C56" s="67" t="s">
        <v>121</v>
      </c>
      <c r="D56" s="60" t="s">
        <v>88</v>
      </c>
      <c r="E56" s="60">
        <v>670</v>
      </c>
      <c r="F56" s="60">
        <v>9</v>
      </c>
      <c r="G56" s="60">
        <f t="shared" si="10"/>
        <v>6030</v>
      </c>
      <c r="H56" s="60" t="s">
        <v>34</v>
      </c>
      <c r="I56" s="60">
        <v>670</v>
      </c>
      <c r="J56" s="60">
        <v>9</v>
      </c>
      <c r="K56" s="60">
        <f t="shared" si="11"/>
        <v>6030</v>
      </c>
      <c r="L56" s="60" t="s">
        <v>89</v>
      </c>
      <c r="M56" s="60" t="s">
        <v>34</v>
      </c>
      <c r="N56" s="60">
        <v>0</v>
      </c>
      <c r="O56" s="60">
        <v>0</v>
      </c>
      <c r="P56" s="60">
        <f t="shared" si="12"/>
        <v>0</v>
      </c>
      <c r="Q56" s="60" t="s">
        <v>34</v>
      </c>
      <c r="R56" s="60">
        <v>0</v>
      </c>
      <c r="S56" s="60">
        <v>0</v>
      </c>
      <c r="T56" s="60">
        <f t="shared" si="13"/>
        <v>0</v>
      </c>
      <c r="U56" s="60"/>
      <c r="V56" s="60"/>
      <c r="W56" s="60"/>
      <c r="X56" s="60"/>
      <c r="Y56" s="60"/>
      <c r="Z56" s="60"/>
      <c r="AA56" s="60"/>
      <c r="AB56" s="60"/>
    </row>
    <row r="57" s="5" customFormat="1" spans="1:28">
      <c r="A57" s="60">
        <v>19</v>
      </c>
      <c r="B57" s="60" t="s">
        <v>122</v>
      </c>
      <c r="C57" s="60" t="s">
        <v>123</v>
      </c>
      <c r="D57" s="60" t="s">
        <v>88</v>
      </c>
      <c r="E57" s="60">
        <v>1264</v>
      </c>
      <c r="F57" s="60">
        <v>8</v>
      </c>
      <c r="G57" s="60">
        <f t="shared" si="10"/>
        <v>10112</v>
      </c>
      <c r="H57" s="60" t="s">
        <v>34</v>
      </c>
      <c r="I57" s="60">
        <v>1264</v>
      </c>
      <c r="J57" s="60">
        <v>8</v>
      </c>
      <c r="K57" s="60">
        <f t="shared" si="11"/>
        <v>10112</v>
      </c>
      <c r="L57" s="60" t="s">
        <v>89</v>
      </c>
      <c r="M57" s="60" t="s">
        <v>34</v>
      </c>
      <c r="N57" s="60">
        <v>0</v>
      </c>
      <c r="O57" s="60">
        <v>0</v>
      </c>
      <c r="P57" s="60">
        <f t="shared" si="12"/>
        <v>0</v>
      </c>
      <c r="Q57" s="60" t="s">
        <v>34</v>
      </c>
      <c r="R57" s="60">
        <v>0</v>
      </c>
      <c r="S57" s="60">
        <v>0</v>
      </c>
      <c r="T57" s="60">
        <f t="shared" si="13"/>
        <v>0</v>
      </c>
      <c r="U57" s="60"/>
      <c r="V57" s="60"/>
      <c r="W57" s="60"/>
      <c r="X57" s="60"/>
      <c r="Y57" s="60"/>
      <c r="Z57" s="60"/>
      <c r="AA57" s="60"/>
      <c r="AB57" s="60"/>
    </row>
    <row r="58" s="5" customFormat="1" spans="1:28">
      <c r="A58" s="60">
        <v>20</v>
      </c>
      <c r="B58" s="60" t="s">
        <v>124</v>
      </c>
      <c r="C58" s="60" t="s">
        <v>125</v>
      </c>
      <c r="D58" s="60" t="s">
        <v>88</v>
      </c>
      <c r="E58" s="60">
        <v>1500</v>
      </c>
      <c r="F58" s="60">
        <v>8</v>
      </c>
      <c r="G58" s="60">
        <f t="shared" si="10"/>
        <v>12000</v>
      </c>
      <c r="H58" s="60" t="s">
        <v>34</v>
      </c>
      <c r="I58" s="60">
        <v>1500</v>
      </c>
      <c r="J58" s="60">
        <v>8</v>
      </c>
      <c r="K58" s="60">
        <f t="shared" si="11"/>
        <v>12000</v>
      </c>
      <c r="L58" s="60" t="s">
        <v>89</v>
      </c>
      <c r="M58" s="60" t="s">
        <v>34</v>
      </c>
      <c r="N58" s="60">
        <v>0</v>
      </c>
      <c r="O58" s="60">
        <v>0</v>
      </c>
      <c r="P58" s="60">
        <f t="shared" si="12"/>
        <v>0</v>
      </c>
      <c r="Q58" s="60" t="s">
        <v>34</v>
      </c>
      <c r="R58" s="60">
        <v>0</v>
      </c>
      <c r="S58" s="60">
        <v>0</v>
      </c>
      <c r="T58" s="60">
        <f t="shared" si="13"/>
        <v>0</v>
      </c>
      <c r="U58" s="60"/>
      <c r="V58" s="60"/>
      <c r="W58" s="60"/>
      <c r="X58" s="60"/>
      <c r="Y58" s="60"/>
      <c r="Z58" s="60"/>
      <c r="AA58" s="60"/>
      <c r="AB58" s="60"/>
    </row>
    <row r="59" s="5" customFormat="1" spans="1:28">
      <c r="A59" s="60">
        <v>21</v>
      </c>
      <c r="B59" s="60" t="s">
        <v>126</v>
      </c>
      <c r="C59" s="60" t="s">
        <v>127</v>
      </c>
      <c r="D59" s="60" t="s">
        <v>88</v>
      </c>
      <c r="E59" s="60">
        <v>170</v>
      </c>
      <c r="F59" s="60">
        <v>9</v>
      </c>
      <c r="G59" s="60">
        <f t="shared" si="10"/>
        <v>1530</v>
      </c>
      <c r="H59" s="60" t="s">
        <v>34</v>
      </c>
      <c r="I59" s="60">
        <v>170</v>
      </c>
      <c r="J59" s="60">
        <v>9</v>
      </c>
      <c r="K59" s="60">
        <f t="shared" si="11"/>
        <v>1530</v>
      </c>
      <c r="L59" s="60" t="s">
        <v>89</v>
      </c>
      <c r="M59" s="60" t="s">
        <v>34</v>
      </c>
      <c r="N59" s="60">
        <v>0</v>
      </c>
      <c r="O59" s="60">
        <v>0</v>
      </c>
      <c r="P59" s="60">
        <f t="shared" si="12"/>
        <v>0</v>
      </c>
      <c r="Q59" s="60" t="s">
        <v>34</v>
      </c>
      <c r="R59" s="60">
        <v>0</v>
      </c>
      <c r="S59" s="60">
        <v>0</v>
      </c>
      <c r="T59" s="60">
        <f t="shared" si="13"/>
        <v>0</v>
      </c>
      <c r="U59" s="60"/>
      <c r="V59" s="60"/>
      <c r="W59" s="60"/>
      <c r="X59" s="60"/>
      <c r="Y59" s="60"/>
      <c r="Z59" s="60"/>
      <c r="AA59" s="60"/>
      <c r="AB59" s="60"/>
    </row>
    <row r="60" s="5" customFormat="1" spans="1:28">
      <c r="A60" s="60">
        <v>22</v>
      </c>
      <c r="B60" s="60" t="s">
        <v>128</v>
      </c>
      <c r="C60" s="60" t="s">
        <v>129</v>
      </c>
      <c r="D60" s="60" t="s">
        <v>88</v>
      </c>
      <c r="E60" s="60">
        <v>220</v>
      </c>
      <c r="F60" s="60">
        <v>6</v>
      </c>
      <c r="G60" s="60">
        <f t="shared" si="10"/>
        <v>1320</v>
      </c>
      <c r="H60" s="60" t="s">
        <v>34</v>
      </c>
      <c r="I60" s="60">
        <v>220</v>
      </c>
      <c r="J60" s="60">
        <v>6</v>
      </c>
      <c r="K60" s="60">
        <f t="shared" si="11"/>
        <v>1320</v>
      </c>
      <c r="L60" s="60" t="s">
        <v>89</v>
      </c>
      <c r="M60" s="60" t="s">
        <v>34</v>
      </c>
      <c r="N60" s="60">
        <v>0</v>
      </c>
      <c r="O60" s="60">
        <v>0</v>
      </c>
      <c r="P60" s="60">
        <f t="shared" si="12"/>
        <v>0</v>
      </c>
      <c r="Q60" s="60" t="s">
        <v>34</v>
      </c>
      <c r="R60" s="60">
        <v>0</v>
      </c>
      <c r="S60" s="60">
        <v>0</v>
      </c>
      <c r="T60" s="60">
        <f t="shared" si="13"/>
        <v>0</v>
      </c>
      <c r="U60" s="60"/>
      <c r="V60" s="60"/>
      <c r="W60" s="60"/>
      <c r="X60" s="60"/>
      <c r="Y60" s="60"/>
      <c r="Z60" s="60"/>
      <c r="AA60" s="60"/>
      <c r="AB60" s="60"/>
    </row>
    <row r="61" s="5" customFormat="1" spans="1:28">
      <c r="A61" s="60">
        <v>23</v>
      </c>
      <c r="B61" s="60" t="s">
        <v>130</v>
      </c>
      <c r="C61" s="60" t="s">
        <v>131</v>
      </c>
      <c r="D61" s="60" t="s">
        <v>88</v>
      </c>
      <c r="E61" s="60">
        <v>440</v>
      </c>
      <c r="F61" s="60">
        <v>7</v>
      </c>
      <c r="G61" s="60">
        <f t="shared" si="10"/>
        <v>3080</v>
      </c>
      <c r="H61" s="60" t="s">
        <v>34</v>
      </c>
      <c r="I61" s="60">
        <v>440</v>
      </c>
      <c r="J61" s="60">
        <v>7</v>
      </c>
      <c r="K61" s="60">
        <f t="shared" si="11"/>
        <v>3080</v>
      </c>
      <c r="L61" s="60" t="s">
        <v>89</v>
      </c>
      <c r="M61" s="60" t="s">
        <v>34</v>
      </c>
      <c r="N61" s="60">
        <v>0</v>
      </c>
      <c r="O61" s="60">
        <v>0</v>
      </c>
      <c r="P61" s="60">
        <f t="shared" si="12"/>
        <v>0</v>
      </c>
      <c r="Q61" s="60" t="s">
        <v>34</v>
      </c>
      <c r="R61" s="60">
        <v>0</v>
      </c>
      <c r="S61" s="60">
        <v>0</v>
      </c>
      <c r="T61" s="60">
        <f t="shared" si="13"/>
        <v>0</v>
      </c>
      <c r="U61" s="60"/>
      <c r="V61" s="60"/>
      <c r="W61" s="60"/>
      <c r="X61" s="60"/>
      <c r="Y61" s="60"/>
      <c r="Z61" s="60"/>
      <c r="AA61" s="60"/>
      <c r="AB61" s="60"/>
    </row>
    <row r="62" s="56" customFormat="1" ht="27" spans="1:28">
      <c r="A62" s="60">
        <v>24</v>
      </c>
      <c r="B62" s="60" t="s">
        <v>132</v>
      </c>
      <c r="C62" s="67" t="s">
        <v>133</v>
      </c>
      <c r="D62" s="60" t="s">
        <v>88</v>
      </c>
      <c r="E62" s="60">
        <v>1692</v>
      </c>
      <c r="F62" s="60">
        <v>8</v>
      </c>
      <c r="G62" s="60">
        <f t="shared" si="10"/>
        <v>13536</v>
      </c>
      <c r="H62" s="60" t="s">
        <v>34</v>
      </c>
      <c r="I62" s="60">
        <v>1692</v>
      </c>
      <c r="J62" s="60">
        <v>8</v>
      </c>
      <c r="K62" s="60">
        <f t="shared" si="11"/>
        <v>13536</v>
      </c>
      <c r="L62" s="60" t="s">
        <v>89</v>
      </c>
      <c r="M62" s="60" t="s">
        <v>34</v>
      </c>
      <c r="N62" s="60">
        <v>0</v>
      </c>
      <c r="O62" s="60">
        <v>0</v>
      </c>
      <c r="P62" s="60">
        <f t="shared" si="12"/>
        <v>0</v>
      </c>
      <c r="Q62" s="60" t="s">
        <v>34</v>
      </c>
      <c r="R62" s="60">
        <v>0</v>
      </c>
      <c r="S62" s="60">
        <v>0</v>
      </c>
      <c r="T62" s="60">
        <f t="shared" si="13"/>
        <v>0</v>
      </c>
      <c r="U62" s="60"/>
      <c r="V62" s="60"/>
      <c r="W62" s="60"/>
      <c r="X62" s="66">
        <v>2432</v>
      </c>
      <c r="Y62" s="66">
        <f>U62+V62+W62+X62</f>
        <v>2432</v>
      </c>
      <c r="Z62" s="60"/>
      <c r="AA62" s="60"/>
      <c r="AB62" s="60"/>
    </row>
    <row r="63" s="5" customFormat="1" spans="1:28">
      <c r="A63" s="60">
        <v>25</v>
      </c>
      <c r="B63" s="66" t="s">
        <v>134</v>
      </c>
      <c r="C63" s="66" t="s">
        <v>135</v>
      </c>
      <c r="D63" s="66" t="s">
        <v>88</v>
      </c>
      <c r="E63" s="66">
        <v>1200</v>
      </c>
      <c r="F63" s="66">
        <v>8</v>
      </c>
      <c r="G63" s="60">
        <f t="shared" si="10"/>
        <v>9600</v>
      </c>
      <c r="H63" s="66" t="s">
        <v>34</v>
      </c>
      <c r="I63" s="66">
        <v>1200</v>
      </c>
      <c r="J63" s="66">
        <v>8</v>
      </c>
      <c r="K63" s="60">
        <f t="shared" si="11"/>
        <v>9600</v>
      </c>
      <c r="L63" s="66" t="s">
        <v>89</v>
      </c>
      <c r="M63" s="66" t="s">
        <v>34</v>
      </c>
      <c r="N63" s="66">
        <v>0</v>
      </c>
      <c r="O63" s="66">
        <v>0</v>
      </c>
      <c r="P63" s="66">
        <f t="shared" si="12"/>
        <v>0</v>
      </c>
      <c r="Q63" s="66" t="s">
        <v>34</v>
      </c>
      <c r="R63" s="66">
        <v>0</v>
      </c>
      <c r="S63" s="66">
        <v>0</v>
      </c>
      <c r="T63" s="66">
        <f t="shared" si="13"/>
        <v>0</v>
      </c>
      <c r="U63" s="66"/>
      <c r="V63" s="66"/>
      <c r="W63" s="66"/>
      <c r="X63" s="66"/>
      <c r="Y63" s="66"/>
      <c r="Z63" s="66"/>
      <c r="AA63" s="66"/>
      <c r="AB63" s="66"/>
    </row>
    <row r="64" s="54" customFormat="1" spans="1:28">
      <c r="A64" s="60">
        <v>26</v>
      </c>
      <c r="B64" s="68" t="s">
        <v>134</v>
      </c>
      <c r="C64" s="68" t="s">
        <v>136</v>
      </c>
      <c r="D64" s="68" t="s">
        <v>88</v>
      </c>
      <c r="E64" s="68">
        <v>430</v>
      </c>
      <c r="F64" s="68">
        <v>8</v>
      </c>
      <c r="G64" s="68">
        <v>3464</v>
      </c>
      <c r="H64" s="68" t="s">
        <v>34</v>
      </c>
      <c r="I64" s="68">
        <v>430</v>
      </c>
      <c r="J64" s="68">
        <v>8</v>
      </c>
      <c r="K64" s="68">
        <v>3464</v>
      </c>
      <c r="L64" s="68" t="s">
        <v>89</v>
      </c>
      <c r="M64" s="68" t="s">
        <v>34</v>
      </c>
      <c r="N64" s="68">
        <v>0</v>
      </c>
      <c r="O64" s="68">
        <v>0</v>
      </c>
      <c r="P64" s="68">
        <v>0</v>
      </c>
      <c r="Q64" s="68" t="s">
        <v>34</v>
      </c>
      <c r="R64" s="68">
        <v>0</v>
      </c>
      <c r="S64" s="68">
        <v>0</v>
      </c>
      <c r="T64" s="68">
        <v>0</v>
      </c>
      <c r="U64" s="68"/>
      <c r="V64" s="68"/>
      <c r="W64" s="68"/>
      <c r="X64" s="68"/>
      <c r="Y64" s="68"/>
      <c r="Z64" s="68"/>
      <c r="AA64" s="68"/>
      <c r="AB64" s="68"/>
    </row>
    <row r="65" s="5" customFormat="1" ht="27" spans="1:28">
      <c r="A65" s="60">
        <v>27</v>
      </c>
      <c r="B65" s="66" t="s">
        <v>137</v>
      </c>
      <c r="C65" s="78" t="s">
        <v>138</v>
      </c>
      <c r="D65" s="66" t="s">
        <v>88</v>
      </c>
      <c r="E65" s="60">
        <v>400</v>
      </c>
      <c r="F65" s="60">
        <v>7</v>
      </c>
      <c r="G65" s="60">
        <f t="shared" ref="G65:G95" si="14">E65*F65</f>
        <v>2800</v>
      </c>
      <c r="H65" s="60" t="s">
        <v>34</v>
      </c>
      <c r="I65" s="60">
        <v>400</v>
      </c>
      <c r="J65" s="60">
        <v>7</v>
      </c>
      <c r="K65" s="60">
        <f t="shared" ref="K65:K95" si="15">I65*J65</f>
        <v>2800</v>
      </c>
      <c r="L65" s="60" t="s">
        <v>89</v>
      </c>
      <c r="M65" s="60" t="s">
        <v>34</v>
      </c>
      <c r="N65" s="66">
        <v>0</v>
      </c>
      <c r="O65" s="66">
        <v>0</v>
      </c>
      <c r="P65" s="66">
        <f t="shared" ref="P65:P84" si="16">N65*O65</f>
        <v>0</v>
      </c>
      <c r="Q65" s="60" t="s">
        <v>34</v>
      </c>
      <c r="R65" s="66">
        <v>0</v>
      </c>
      <c r="S65" s="66">
        <v>0</v>
      </c>
      <c r="T65" s="66">
        <f t="shared" ref="T65:T84" si="17">R65*S65</f>
        <v>0</v>
      </c>
      <c r="U65" s="60"/>
      <c r="V65" s="60"/>
      <c r="W65" s="60"/>
      <c r="X65" s="60"/>
      <c r="Y65" s="66"/>
      <c r="Z65" s="60"/>
      <c r="AA65" s="60"/>
      <c r="AB65" s="60"/>
    </row>
    <row r="66" s="5" customFormat="1" spans="1:28">
      <c r="A66" s="60">
        <v>28</v>
      </c>
      <c r="B66" s="60" t="s">
        <v>139</v>
      </c>
      <c r="C66" s="60" t="s">
        <v>140</v>
      </c>
      <c r="D66" s="66" t="s">
        <v>88</v>
      </c>
      <c r="E66" s="60">
        <v>900</v>
      </c>
      <c r="F66" s="60">
        <v>8</v>
      </c>
      <c r="G66" s="60">
        <f t="shared" si="14"/>
        <v>7200</v>
      </c>
      <c r="H66" s="60" t="s">
        <v>34</v>
      </c>
      <c r="I66" s="60">
        <v>900</v>
      </c>
      <c r="J66" s="60">
        <v>6</v>
      </c>
      <c r="K66" s="60">
        <f t="shared" si="15"/>
        <v>5400</v>
      </c>
      <c r="L66" s="60" t="s">
        <v>89</v>
      </c>
      <c r="M66" s="60" t="s">
        <v>34</v>
      </c>
      <c r="N66" s="66">
        <v>0</v>
      </c>
      <c r="O66" s="66">
        <v>0</v>
      </c>
      <c r="P66" s="66">
        <f t="shared" si="16"/>
        <v>0</v>
      </c>
      <c r="Q66" s="60" t="s">
        <v>34</v>
      </c>
      <c r="R66" s="66">
        <v>0</v>
      </c>
      <c r="S66" s="66">
        <v>0</v>
      </c>
      <c r="T66" s="66">
        <f t="shared" si="17"/>
        <v>0</v>
      </c>
      <c r="U66" s="60"/>
      <c r="V66" s="60"/>
      <c r="W66" s="60">
        <f>I66*2</f>
        <v>1800</v>
      </c>
      <c r="X66" s="60"/>
      <c r="Y66" s="66">
        <f>U66+V66+W66+X66</f>
        <v>1800</v>
      </c>
      <c r="Z66" s="60"/>
      <c r="AA66" s="60"/>
      <c r="AB66" s="60"/>
    </row>
    <row r="67" s="5" customFormat="1" spans="1:28">
      <c r="A67" s="60">
        <v>29</v>
      </c>
      <c r="B67" s="60" t="s">
        <v>141</v>
      </c>
      <c r="C67" s="60" t="s">
        <v>142</v>
      </c>
      <c r="D67" s="66" t="s">
        <v>88</v>
      </c>
      <c r="E67" s="60">
        <v>190</v>
      </c>
      <c r="F67" s="60">
        <v>8</v>
      </c>
      <c r="G67" s="60">
        <f t="shared" si="14"/>
        <v>1520</v>
      </c>
      <c r="H67" s="60" t="s">
        <v>34</v>
      </c>
      <c r="I67" s="60">
        <v>190</v>
      </c>
      <c r="J67" s="60">
        <v>8</v>
      </c>
      <c r="K67" s="60">
        <f t="shared" si="15"/>
        <v>1520</v>
      </c>
      <c r="L67" s="60" t="s">
        <v>89</v>
      </c>
      <c r="M67" s="60" t="s">
        <v>34</v>
      </c>
      <c r="N67" s="66">
        <v>0</v>
      </c>
      <c r="O67" s="66">
        <v>0</v>
      </c>
      <c r="P67" s="66">
        <f t="shared" si="16"/>
        <v>0</v>
      </c>
      <c r="Q67" s="60" t="s">
        <v>34</v>
      </c>
      <c r="R67" s="66">
        <v>0</v>
      </c>
      <c r="S67" s="66">
        <v>0</v>
      </c>
      <c r="T67" s="66">
        <f t="shared" si="17"/>
        <v>0</v>
      </c>
      <c r="U67" s="60"/>
      <c r="V67" s="60"/>
      <c r="W67" s="60"/>
      <c r="X67" s="60"/>
      <c r="Y67" s="60"/>
      <c r="Z67" s="60"/>
      <c r="AA67" s="60"/>
      <c r="AB67" s="60"/>
    </row>
    <row r="68" s="5" customFormat="1" spans="1:28">
      <c r="A68" s="60">
        <v>30</v>
      </c>
      <c r="B68" s="60" t="s">
        <v>143</v>
      </c>
      <c r="C68" s="60" t="s">
        <v>144</v>
      </c>
      <c r="D68" s="66" t="s">
        <v>88</v>
      </c>
      <c r="E68" s="60">
        <v>450</v>
      </c>
      <c r="F68" s="60">
        <v>8</v>
      </c>
      <c r="G68" s="60">
        <f t="shared" si="14"/>
        <v>3600</v>
      </c>
      <c r="H68" s="60" t="s">
        <v>34</v>
      </c>
      <c r="I68" s="60">
        <v>450</v>
      </c>
      <c r="J68" s="60">
        <v>8</v>
      </c>
      <c r="K68" s="60">
        <f t="shared" si="15"/>
        <v>3600</v>
      </c>
      <c r="L68" s="60" t="s">
        <v>89</v>
      </c>
      <c r="M68" s="60" t="s">
        <v>34</v>
      </c>
      <c r="N68" s="66">
        <v>0</v>
      </c>
      <c r="O68" s="66">
        <v>0</v>
      </c>
      <c r="P68" s="66">
        <f t="shared" si="16"/>
        <v>0</v>
      </c>
      <c r="Q68" s="60" t="s">
        <v>34</v>
      </c>
      <c r="R68" s="66">
        <v>0</v>
      </c>
      <c r="S68" s="66">
        <v>0</v>
      </c>
      <c r="T68" s="66">
        <f t="shared" si="17"/>
        <v>0</v>
      </c>
      <c r="U68" s="60"/>
      <c r="V68" s="60"/>
      <c r="W68" s="60"/>
      <c r="X68" s="60"/>
      <c r="Y68" s="60"/>
      <c r="Z68" s="60"/>
      <c r="AA68" s="60"/>
      <c r="AB68" s="60"/>
    </row>
    <row r="69" s="5" customFormat="1" spans="1:28">
      <c r="A69" s="60">
        <v>31</v>
      </c>
      <c r="B69" s="60" t="s">
        <v>145</v>
      </c>
      <c r="C69" s="60" t="s">
        <v>146</v>
      </c>
      <c r="D69" s="66" t="s">
        <v>88</v>
      </c>
      <c r="E69" s="60">
        <v>400</v>
      </c>
      <c r="F69" s="60">
        <v>8</v>
      </c>
      <c r="G69" s="60">
        <f t="shared" si="14"/>
        <v>3200</v>
      </c>
      <c r="H69" s="60" t="s">
        <v>34</v>
      </c>
      <c r="I69" s="60">
        <v>400</v>
      </c>
      <c r="J69" s="60">
        <v>8</v>
      </c>
      <c r="K69" s="60">
        <f t="shared" si="15"/>
        <v>3200</v>
      </c>
      <c r="L69" s="60" t="s">
        <v>89</v>
      </c>
      <c r="M69" s="60" t="s">
        <v>34</v>
      </c>
      <c r="N69" s="66">
        <v>0</v>
      </c>
      <c r="O69" s="66">
        <v>0</v>
      </c>
      <c r="P69" s="66">
        <f t="shared" si="16"/>
        <v>0</v>
      </c>
      <c r="Q69" s="60" t="s">
        <v>34</v>
      </c>
      <c r="R69" s="66">
        <v>0</v>
      </c>
      <c r="S69" s="66">
        <v>0</v>
      </c>
      <c r="T69" s="66">
        <f t="shared" si="17"/>
        <v>0</v>
      </c>
      <c r="U69" s="60"/>
      <c r="V69" s="60"/>
      <c r="W69" s="60"/>
      <c r="X69" s="60"/>
      <c r="Y69" s="60"/>
      <c r="Z69" s="60"/>
      <c r="AA69" s="60"/>
      <c r="AB69" s="60"/>
    </row>
    <row r="70" s="5" customFormat="1" spans="1:28">
      <c r="A70" s="60">
        <v>32</v>
      </c>
      <c r="B70" s="60" t="s">
        <v>147</v>
      </c>
      <c r="C70" s="60" t="s">
        <v>148</v>
      </c>
      <c r="D70" s="66" t="s">
        <v>88</v>
      </c>
      <c r="E70" s="60">
        <v>360</v>
      </c>
      <c r="F70" s="60">
        <v>8</v>
      </c>
      <c r="G70" s="60">
        <f t="shared" si="14"/>
        <v>2880</v>
      </c>
      <c r="H70" s="60" t="s">
        <v>34</v>
      </c>
      <c r="I70" s="60">
        <v>360</v>
      </c>
      <c r="J70" s="60">
        <v>8</v>
      </c>
      <c r="K70" s="60">
        <f t="shared" si="15"/>
        <v>2880</v>
      </c>
      <c r="L70" s="60" t="s">
        <v>89</v>
      </c>
      <c r="M70" s="60" t="s">
        <v>34</v>
      </c>
      <c r="N70" s="66">
        <v>0</v>
      </c>
      <c r="O70" s="66">
        <v>0</v>
      </c>
      <c r="P70" s="66">
        <f t="shared" si="16"/>
        <v>0</v>
      </c>
      <c r="Q70" s="60" t="s">
        <v>34</v>
      </c>
      <c r="R70" s="66">
        <v>0</v>
      </c>
      <c r="S70" s="66">
        <v>0</v>
      </c>
      <c r="T70" s="66">
        <f t="shared" si="17"/>
        <v>0</v>
      </c>
      <c r="U70" s="60"/>
      <c r="V70" s="60"/>
      <c r="W70" s="60"/>
      <c r="X70" s="60"/>
      <c r="Y70" s="60"/>
      <c r="Z70" s="60"/>
      <c r="AA70" s="60"/>
      <c r="AB70" s="60"/>
    </row>
    <row r="71" s="5" customFormat="1" spans="1:28">
      <c r="A71" s="60">
        <v>33</v>
      </c>
      <c r="B71" s="60" t="s">
        <v>149</v>
      </c>
      <c r="C71" s="60" t="s">
        <v>150</v>
      </c>
      <c r="D71" s="66" t="s">
        <v>88</v>
      </c>
      <c r="E71" s="60">
        <v>300</v>
      </c>
      <c r="F71" s="60">
        <v>10</v>
      </c>
      <c r="G71" s="60">
        <f t="shared" si="14"/>
        <v>3000</v>
      </c>
      <c r="H71" s="60" t="s">
        <v>34</v>
      </c>
      <c r="I71" s="60">
        <v>300</v>
      </c>
      <c r="J71" s="60">
        <v>10</v>
      </c>
      <c r="K71" s="60">
        <f t="shared" si="15"/>
        <v>3000</v>
      </c>
      <c r="L71" s="60" t="s">
        <v>89</v>
      </c>
      <c r="M71" s="60" t="s">
        <v>34</v>
      </c>
      <c r="N71" s="66">
        <v>0</v>
      </c>
      <c r="O71" s="66">
        <v>0</v>
      </c>
      <c r="P71" s="66">
        <f t="shared" si="16"/>
        <v>0</v>
      </c>
      <c r="Q71" s="60" t="s">
        <v>34</v>
      </c>
      <c r="R71" s="66">
        <v>0</v>
      </c>
      <c r="S71" s="66">
        <v>0</v>
      </c>
      <c r="T71" s="66">
        <f t="shared" si="17"/>
        <v>0</v>
      </c>
      <c r="U71" s="60"/>
      <c r="V71" s="60"/>
      <c r="W71" s="60"/>
      <c r="X71" s="60"/>
      <c r="Y71" s="60"/>
      <c r="Z71" s="60" t="s">
        <v>54</v>
      </c>
      <c r="AA71" s="60" t="s">
        <v>55</v>
      </c>
      <c r="AB71" s="60">
        <v>3000</v>
      </c>
    </row>
    <row r="72" s="5" customFormat="1" spans="1:28">
      <c r="A72" s="60">
        <v>34</v>
      </c>
      <c r="B72" s="60" t="s">
        <v>151</v>
      </c>
      <c r="C72" s="60" t="s">
        <v>152</v>
      </c>
      <c r="D72" s="60" t="s">
        <v>88</v>
      </c>
      <c r="E72" s="60">
        <v>460</v>
      </c>
      <c r="F72" s="60">
        <v>7</v>
      </c>
      <c r="G72" s="60">
        <f t="shared" si="14"/>
        <v>3220</v>
      </c>
      <c r="H72" s="60" t="s">
        <v>34</v>
      </c>
      <c r="I72" s="60">
        <v>460</v>
      </c>
      <c r="J72" s="60">
        <v>7</v>
      </c>
      <c r="K72" s="60">
        <f t="shared" si="15"/>
        <v>3220</v>
      </c>
      <c r="L72" s="60" t="s">
        <v>89</v>
      </c>
      <c r="M72" s="60" t="s">
        <v>34</v>
      </c>
      <c r="N72" s="66">
        <v>0</v>
      </c>
      <c r="O72" s="66">
        <v>0</v>
      </c>
      <c r="P72" s="66">
        <f t="shared" si="16"/>
        <v>0</v>
      </c>
      <c r="Q72" s="60" t="s">
        <v>34</v>
      </c>
      <c r="R72" s="66">
        <v>0</v>
      </c>
      <c r="S72" s="66">
        <v>0</v>
      </c>
      <c r="T72" s="66">
        <f t="shared" si="17"/>
        <v>0</v>
      </c>
      <c r="U72" s="60"/>
      <c r="V72" s="60"/>
      <c r="W72" s="60"/>
      <c r="X72" s="60"/>
      <c r="Y72" s="60"/>
      <c r="Z72" s="60"/>
      <c r="AA72" s="60"/>
      <c r="AB72" s="60"/>
    </row>
    <row r="73" s="5" customFormat="1" spans="1:28">
      <c r="A73" s="60">
        <v>35</v>
      </c>
      <c r="B73" s="60" t="s">
        <v>153</v>
      </c>
      <c r="C73" s="60" t="s">
        <v>154</v>
      </c>
      <c r="D73" s="60" t="s">
        <v>88</v>
      </c>
      <c r="E73" s="60">
        <v>215</v>
      </c>
      <c r="F73" s="60">
        <v>8</v>
      </c>
      <c r="G73" s="60">
        <f t="shared" si="14"/>
        <v>1720</v>
      </c>
      <c r="H73" s="60" t="s">
        <v>34</v>
      </c>
      <c r="I73" s="60">
        <v>215</v>
      </c>
      <c r="J73" s="60">
        <v>8</v>
      </c>
      <c r="K73" s="60">
        <f t="shared" si="15"/>
        <v>1720</v>
      </c>
      <c r="L73" s="60" t="s">
        <v>89</v>
      </c>
      <c r="M73" s="60" t="s">
        <v>34</v>
      </c>
      <c r="N73" s="66">
        <v>0</v>
      </c>
      <c r="O73" s="66">
        <v>0</v>
      </c>
      <c r="P73" s="66">
        <f t="shared" si="16"/>
        <v>0</v>
      </c>
      <c r="Q73" s="60" t="s">
        <v>34</v>
      </c>
      <c r="R73" s="66">
        <v>0</v>
      </c>
      <c r="S73" s="66">
        <v>0</v>
      </c>
      <c r="T73" s="66">
        <f t="shared" si="17"/>
        <v>0</v>
      </c>
      <c r="U73" s="60"/>
      <c r="V73" s="60"/>
      <c r="W73" s="60"/>
      <c r="X73" s="60"/>
      <c r="Y73" s="60"/>
      <c r="Z73" s="60"/>
      <c r="AA73" s="60"/>
      <c r="AB73" s="60"/>
    </row>
    <row r="74" s="5" customFormat="1" spans="1:28">
      <c r="A74" s="60">
        <v>36</v>
      </c>
      <c r="B74" s="60" t="s">
        <v>155</v>
      </c>
      <c r="C74" s="60" t="s">
        <v>156</v>
      </c>
      <c r="D74" s="60" t="s">
        <v>88</v>
      </c>
      <c r="E74" s="60">
        <v>242</v>
      </c>
      <c r="F74" s="60">
        <v>9</v>
      </c>
      <c r="G74" s="60">
        <f t="shared" si="14"/>
        <v>2178</v>
      </c>
      <c r="H74" s="60" t="s">
        <v>34</v>
      </c>
      <c r="I74" s="60">
        <v>242</v>
      </c>
      <c r="J74" s="60">
        <v>9</v>
      </c>
      <c r="K74" s="60">
        <f t="shared" si="15"/>
        <v>2178</v>
      </c>
      <c r="L74" s="60" t="s">
        <v>89</v>
      </c>
      <c r="M74" s="60" t="s">
        <v>34</v>
      </c>
      <c r="N74" s="66">
        <v>0</v>
      </c>
      <c r="O74" s="66">
        <v>0</v>
      </c>
      <c r="P74" s="66">
        <f t="shared" si="16"/>
        <v>0</v>
      </c>
      <c r="Q74" s="60" t="s">
        <v>34</v>
      </c>
      <c r="R74" s="66">
        <v>0</v>
      </c>
      <c r="S74" s="66">
        <v>0</v>
      </c>
      <c r="T74" s="66">
        <f t="shared" si="17"/>
        <v>0</v>
      </c>
      <c r="U74" s="60"/>
      <c r="V74" s="60"/>
      <c r="W74" s="60"/>
      <c r="X74" s="60"/>
      <c r="Y74" s="60"/>
      <c r="Z74" s="60"/>
      <c r="AA74" s="60"/>
      <c r="AB74" s="60"/>
    </row>
    <row r="75" s="5" customFormat="1" spans="1:28">
      <c r="A75" s="60">
        <v>37</v>
      </c>
      <c r="B75" s="60" t="s">
        <v>157</v>
      </c>
      <c r="C75" s="60" t="s">
        <v>158</v>
      </c>
      <c r="D75" s="60" t="s">
        <v>88</v>
      </c>
      <c r="E75" s="60">
        <v>363</v>
      </c>
      <c r="F75" s="60">
        <v>6.5</v>
      </c>
      <c r="G75" s="60">
        <f t="shared" si="14"/>
        <v>2359.5</v>
      </c>
      <c r="H75" s="60" t="s">
        <v>34</v>
      </c>
      <c r="I75" s="60">
        <v>363</v>
      </c>
      <c r="J75" s="60">
        <v>6.5</v>
      </c>
      <c r="K75" s="60">
        <f t="shared" si="15"/>
        <v>2359.5</v>
      </c>
      <c r="L75" s="60" t="s">
        <v>89</v>
      </c>
      <c r="M75" s="60" t="s">
        <v>34</v>
      </c>
      <c r="N75" s="66">
        <v>0</v>
      </c>
      <c r="O75" s="66">
        <v>0</v>
      </c>
      <c r="P75" s="66">
        <f t="shared" si="16"/>
        <v>0</v>
      </c>
      <c r="Q75" s="60" t="s">
        <v>34</v>
      </c>
      <c r="R75" s="66">
        <v>0</v>
      </c>
      <c r="S75" s="66">
        <v>0</v>
      </c>
      <c r="T75" s="66">
        <f t="shared" si="17"/>
        <v>0</v>
      </c>
      <c r="U75" s="60"/>
      <c r="V75" s="60"/>
      <c r="W75" s="60"/>
      <c r="X75" s="60"/>
      <c r="Y75" s="60"/>
      <c r="Z75" s="60"/>
      <c r="AA75" s="60"/>
      <c r="AB75" s="60"/>
    </row>
    <row r="76" s="5" customFormat="1" spans="1:28">
      <c r="A76" s="60">
        <v>38</v>
      </c>
      <c r="B76" s="60" t="s">
        <v>159</v>
      </c>
      <c r="C76" s="60" t="s">
        <v>160</v>
      </c>
      <c r="D76" s="60" t="s">
        <v>88</v>
      </c>
      <c r="E76" s="60">
        <v>540</v>
      </c>
      <c r="F76" s="60">
        <v>6.5</v>
      </c>
      <c r="G76" s="60">
        <f t="shared" si="14"/>
        <v>3510</v>
      </c>
      <c r="H76" s="60" t="s">
        <v>34</v>
      </c>
      <c r="I76" s="60">
        <v>540</v>
      </c>
      <c r="J76" s="60">
        <v>6.5</v>
      </c>
      <c r="K76" s="60">
        <f t="shared" si="15"/>
        <v>3510</v>
      </c>
      <c r="L76" s="60" t="s">
        <v>89</v>
      </c>
      <c r="M76" s="60" t="s">
        <v>34</v>
      </c>
      <c r="N76" s="66">
        <v>0</v>
      </c>
      <c r="O76" s="66">
        <v>0</v>
      </c>
      <c r="P76" s="66">
        <f t="shared" si="16"/>
        <v>0</v>
      </c>
      <c r="Q76" s="60" t="s">
        <v>34</v>
      </c>
      <c r="R76" s="66">
        <v>0</v>
      </c>
      <c r="S76" s="66">
        <v>0</v>
      </c>
      <c r="T76" s="66">
        <f t="shared" si="17"/>
        <v>0</v>
      </c>
      <c r="U76" s="60"/>
      <c r="V76" s="60"/>
      <c r="W76" s="60"/>
      <c r="X76" s="60"/>
      <c r="Y76" s="60"/>
      <c r="Z76" s="60"/>
      <c r="AA76" s="60"/>
      <c r="AB76" s="60"/>
    </row>
    <row r="77" s="5" customFormat="1" spans="1:28">
      <c r="A77" s="60">
        <v>39</v>
      </c>
      <c r="B77" s="60" t="s">
        <v>161</v>
      </c>
      <c r="C77" s="60" t="s">
        <v>162</v>
      </c>
      <c r="D77" s="60" t="s">
        <v>88</v>
      </c>
      <c r="E77" s="60">
        <v>290</v>
      </c>
      <c r="F77" s="60">
        <v>6.5</v>
      </c>
      <c r="G77" s="60">
        <f t="shared" si="14"/>
        <v>1885</v>
      </c>
      <c r="H77" s="60" t="s">
        <v>34</v>
      </c>
      <c r="I77" s="60">
        <v>290</v>
      </c>
      <c r="J77" s="60">
        <v>6.5</v>
      </c>
      <c r="K77" s="60">
        <f t="shared" si="15"/>
        <v>1885</v>
      </c>
      <c r="L77" s="60" t="s">
        <v>89</v>
      </c>
      <c r="M77" s="60" t="s">
        <v>34</v>
      </c>
      <c r="N77" s="66">
        <v>0</v>
      </c>
      <c r="O77" s="66">
        <v>0</v>
      </c>
      <c r="P77" s="66">
        <f t="shared" si="16"/>
        <v>0</v>
      </c>
      <c r="Q77" s="60" t="s">
        <v>34</v>
      </c>
      <c r="R77" s="66">
        <v>0</v>
      </c>
      <c r="S77" s="66">
        <v>0</v>
      </c>
      <c r="T77" s="66">
        <f t="shared" si="17"/>
        <v>0</v>
      </c>
      <c r="U77" s="60"/>
      <c r="V77" s="60"/>
      <c r="W77" s="60"/>
      <c r="X77" s="60"/>
      <c r="Y77" s="60"/>
      <c r="Z77" s="60"/>
      <c r="AA77" s="60"/>
      <c r="AB77" s="60"/>
    </row>
    <row r="78" s="5" customFormat="1" spans="1:28">
      <c r="A78" s="60">
        <v>40</v>
      </c>
      <c r="B78" s="60" t="s">
        <v>163</v>
      </c>
      <c r="C78" s="60" t="s">
        <v>164</v>
      </c>
      <c r="D78" s="60" t="s">
        <v>88</v>
      </c>
      <c r="E78" s="60">
        <v>200</v>
      </c>
      <c r="F78" s="60">
        <v>10</v>
      </c>
      <c r="G78" s="60">
        <f t="shared" si="14"/>
        <v>2000</v>
      </c>
      <c r="H78" s="60" t="s">
        <v>34</v>
      </c>
      <c r="I78" s="60">
        <v>200</v>
      </c>
      <c r="J78" s="60">
        <v>10</v>
      </c>
      <c r="K78" s="60">
        <f t="shared" si="15"/>
        <v>2000</v>
      </c>
      <c r="L78" s="60" t="s">
        <v>89</v>
      </c>
      <c r="M78" s="60" t="s">
        <v>34</v>
      </c>
      <c r="N78" s="66">
        <v>0</v>
      </c>
      <c r="O78" s="66">
        <v>0</v>
      </c>
      <c r="P78" s="66">
        <f t="shared" si="16"/>
        <v>0</v>
      </c>
      <c r="Q78" s="60" t="s">
        <v>34</v>
      </c>
      <c r="R78" s="66">
        <v>0</v>
      </c>
      <c r="S78" s="66">
        <v>0</v>
      </c>
      <c r="T78" s="66">
        <f t="shared" si="17"/>
        <v>0</v>
      </c>
      <c r="U78" s="60"/>
      <c r="V78" s="60"/>
      <c r="W78" s="60"/>
      <c r="X78" s="60"/>
      <c r="Y78" s="60"/>
      <c r="Z78" s="60"/>
      <c r="AA78" s="60"/>
      <c r="AB78" s="60"/>
    </row>
    <row r="79" s="5" customFormat="1" spans="1:28">
      <c r="A79" s="60">
        <v>41</v>
      </c>
      <c r="B79" s="60" t="s">
        <v>165</v>
      </c>
      <c r="C79" s="60" t="s">
        <v>166</v>
      </c>
      <c r="D79" s="60" t="s">
        <v>88</v>
      </c>
      <c r="E79" s="60">
        <v>210</v>
      </c>
      <c r="F79" s="60">
        <v>8</v>
      </c>
      <c r="G79" s="60">
        <f t="shared" si="14"/>
        <v>1680</v>
      </c>
      <c r="H79" s="60" t="s">
        <v>34</v>
      </c>
      <c r="I79" s="60">
        <v>210</v>
      </c>
      <c r="J79" s="60">
        <v>8</v>
      </c>
      <c r="K79" s="60">
        <f t="shared" si="15"/>
        <v>1680</v>
      </c>
      <c r="L79" s="60" t="s">
        <v>89</v>
      </c>
      <c r="M79" s="60" t="s">
        <v>34</v>
      </c>
      <c r="N79" s="66">
        <v>0</v>
      </c>
      <c r="O79" s="66">
        <v>0</v>
      </c>
      <c r="P79" s="66">
        <f t="shared" si="16"/>
        <v>0</v>
      </c>
      <c r="Q79" s="60" t="s">
        <v>34</v>
      </c>
      <c r="R79" s="66">
        <v>0</v>
      </c>
      <c r="S79" s="66">
        <v>0</v>
      </c>
      <c r="T79" s="66">
        <f t="shared" si="17"/>
        <v>0</v>
      </c>
      <c r="U79" s="60"/>
      <c r="V79" s="60"/>
      <c r="W79" s="60"/>
      <c r="X79" s="60"/>
      <c r="Y79" s="60"/>
      <c r="Z79" s="60"/>
      <c r="AA79" s="60"/>
      <c r="AB79" s="60"/>
    </row>
    <row r="80" s="5" customFormat="1" spans="1:28">
      <c r="A80" s="60">
        <v>42</v>
      </c>
      <c r="B80" s="60" t="s">
        <v>167</v>
      </c>
      <c r="C80" s="60" t="s">
        <v>168</v>
      </c>
      <c r="D80" s="60" t="s">
        <v>88</v>
      </c>
      <c r="E80" s="60">
        <v>341</v>
      </c>
      <c r="F80" s="60">
        <v>12</v>
      </c>
      <c r="G80" s="60">
        <f t="shared" si="14"/>
        <v>4092</v>
      </c>
      <c r="H80" s="60" t="s">
        <v>34</v>
      </c>
      <c r="I80" s="60">
        <v>341</v>
      </c>
      <c r="J80" s="60">
        <v>12</v>
      </c>
      <c r="K80" s="60">
        <f t="shared" si="15"/>
        <v>4092</v>
      </c>
      <c r="L80" s="60" t="s">
        <v>89</v>
      </c>
      <c r="M80" s="60" t="s">
        <v>34</v>
      </c>
      <c r="N80" s="66">
        <v>0</v>
      </c>
      <c r="O80" s="66">
        <v>0</v>
      </c>
      <c r="P80" s="66">
        <f t="shared" si="16"/>
        <v>0</v>
      </c>
      <c r="Q80" s="60" t="s">
        <v>34</v>
      </c>
      <c r="R80" s="66">
        <v>0</v>
      </c>
      <c r="S80" s="66">
        <v>0</v>
      </c>
      <c r="T80" s="66">
        <f t="shared" si="17"/>
        <v>0</v>
      </c>
      <c r="U80" s="60"/>
      <c r="V80" s="60"/>
      <c r="W80" s="60"/>
      <c r="X80" s="60"/>
      <c r="Y80" s="60"/>
      <c r="Z80" s="60"/>
      <c r="AA80" s="60"/>
      <c r="AB80" s="60"/>
    </row>
    <row r="81" s="5" customFormat="1" spans="1:28">
      <c r="A81" s="60">
        <v>43</v>
      </c>
      <c r="B81" s="60" t="s">
        <v>169</v>
      </c>
      <c r="C81" s="60" t="s">
        <v>170</v>
      </c>
      <c r="D81" s="60" t="s">
        <v>88</v>
      </c>
      <c r="E81" s="60">
        <v>235</v>
      </c>
      <c r="F81" s="60">
        <v>8</v>
      </c>
      <c r="G81" s="60">
        <f t="shared" si="14"/>
        <v>1880</v>
      </c>
      <c r="H81" s="60" t="s">
        <v>34</v>
      </c>
      <c r="I81" s="60">
        <v>235</v>
      </c>
      <c r="J81" s="60">
        <v>8</v>
      </c>
      <c r="K81" s="60">
        <f t="shared" si="15"/>
        <v>1880</v>
      </c>
      <c r="L81" s="60" t="s">
        <v>89</v>
      </c>
      <c r="M81" s="60" t="s">
        <v>34</v>
      </c>
      <c r="N81" s="66">
        <v>0</v>
      </c>
      <c r="O81" s="66">
        <v>0</v>
      </c>
      <c r="P81" s="66">
        <f t="shared" si="16"/>
        <v>0</v>
      </c>
      <c r="Q81" s="60" t="s">
        <v>34</v>
      </c>
      <c r="R81" s="66">
        <v>0</v>
      </c>
      <c r="S81" s="66">
        <v>0</v>
      </c>
      <c r="T81" s="66">
        <f t="shared" si="17"/>
        <v>0</v>
      </c>
      <c r="U81" s="60"/>
      <c r="V81" s="60"/>
      <c r="W81" s="60"/>
      <c r="X81" s="60"/>
      <c r="Y81" s="60"/>
      <c r="Z81" s="60"/>
      <c r="AA81" s="60"/>
      <c r="AB81" s="60"/>
    </row>
    <row r="82" s="5" customFormat="1" spans="1:28">
      <c r="A82" s="60">
        <v>44</v>
      </c>
      <c r="B82" s="60" t="s">
        <v>171</v>
      </c>
      <c r="C82" s="60" t="s">
        <v>172</v>
      </c>
      <c r="D82" s="60" t="s">
        <v>88</v>
      </c>
      <c r="E82" s="60">
        <v>130</v>
      </c>
      <c r="F82" s="60">
        <v>6</v>
      </c>
      <c r="G82" s="60">
        <f t="shared" si="14"/>
        <v>780</v>
      </c>
      <c r="H82" s="60" t="s">
        <v>34</v>
      </c>
      <c r="I82" s="60">
        <v>130</v>
      </c>
      <c r="J82" s="60">
        <v>6</v>
      </c>
      <c r="K82" s="60">
        <f t="shared" si="15"/>
        <v>780</v>
      </c>
      <c r="L82" s="60" t="s">
        <v>89</v>
      </c>
      <c r="M82" s="60" t="s">
        <v>34</v>
      </c>
      <c r="N82" s="66">
        <v>0</v>
      </c>
      <c r="O82" s="66">
        <v>0</v>
      </c>
      <c r="P82" s="66">
        <f t="shared" si="16"/>
        <v>0</v>
      </c>
      <c r="Q82" s="60" t="s">
        <v>34</v>
      </c>
      <c r="R82" s="66">
        <v>0</v>
      </c>
      <c r="S82" s="66">
        <v>0</v>
      </c>
      <c r="T82" s="66">
        <f t="shared" si="17"/>
        <v>0</v>
      </c>
      <c r="U82" s="60"/>
      <c r="V82" s="60"/>
      <c r="W82" s="60"/>
      <c r="X82" s="60"/>
      <c r="Y82" s="60"/>
      <c r="Z82" s="60"/>
      <c r="AA82" s="60"/>
      <c r="AB82" s="60"/>
    </row>
    <row r="83" s="54" customFormat="1" spans="1:28">
      <c r="A83" s="60">
        <v>45</v>
      </c>
      <c r="B83" s="68" t="s">
        <v>173</v>
      </c>
      <c r="C83" s="68" t="s">
        <v>174</v>
      </c>
      <c r="D83" s="68" t="s">
        <v>88</v>
      </c>
      <c r="E83" s="68">
        <v>589</v>
      </c>
      <c r="F83" s="68">
        <v>9</v>
      </c>
      <c r="G83" s="68">
        <v>5301</v>
      </c>
      <c r="H83" s="68" t="s">
        <v>34</v>
      </c>
      <c r="I83" s="68">
        <v>589</v>
      </c>
      <c r="J83" s="68">
        <v>8.2</v>
      </c>
      <c r="K83" s="68">
        <v>4889</v>
      </c>
      <c r="L83" s="68" t="s">
        <v>89</v>
      </c>
      <c r="M83" s="68" t="s">
        <v>34</v>
      </c>
      <c r="N83" s="68">
        <v>0</v>
      </c>
      <c r="O83" s="68">
        <v>0</v>
      </c>
      <c r="P83" s="68">
        <v>0</v>
      </c>
      <c r="Q83" s="68" t="s">
        <v>34</v>
      </c>
      <c r="R83" s="68">
        <v>0</v>
      </c>
      <c r="S83" s="68">
        <v>0</v>
      </c>
      <c r="T83" s="68">
        <v>0</v>
      </c>
      <c r="U83" s="68"/>
      <c r="V83" s="68"/>
      <c r="W83" s="68"/>
      <c r="X83" s="68"/>
      <c r="Y83" s="68"/>
      <c r="Z83" s="68"/>
      <c r="AA83" s="68"/>
      <c r="AB83" s="68"/>
    </row>
    <row r="84" s="5" customFormat="1" spans="1:28">
      <c r="A84" s="60">
        <v>46</v>
      </c>
      <c r="B84" s="60" t="s">
        <v>175</v>
      </c>
      <c r="C84" s="60" t="s">
        <v>176</v>
      </c>
      <c r="D84" s="60" t="s">
        <v>88</v>
      </c>
      <c r="E84" s="60">
        <v>300</v>
      </c>
      <c r="F84" s="60">
        <v>10</v>
      </c>
      <c r="G84" s="60">
        <f t="shared" ref="G84:G95" si="18">E84*F84</f>
        <v>3000</v>
      </c>
      <c r="H84" s="60" t="s">
        <v>34</v>
      </c>
      <c r="I84" s="60">
        <v>300</v>
      </c>
      <c r="J84" s="60">
        <v>10</v>
      </c>
      <c r="K84" s="60">
        <f t="shared" ref="K84:K95" si="19">I84*J84</f>
        <v>3000</v>
      </c>
      <c r="L84" s="60" t="s">
        <v>89</v>
      </c>
      <c r="M84" s="60" t="s">
        <v>34</v>
      </c>
      <c r="N84" s="66">
        <v>0</v>
      </c>
      <c r="O84" s="66">
        <v>0</v>
      </c>
      <c r="P84" s="66">
        <f>N84*O84</f>
        <v>0</v>
      </c>
      <c r="Q84" s="60" t="s">
        <v>34</v>
      </c>
      <c r="R84" s="66">
        <v>0</v>
      </c>
      <c r="S84" s="66">
        <v>0</v>
      </c>
      <c r="T84" s="66">
        <f>R84*S84</f>
        <v>0</v>
      </c>
      <c r="U84" s="60"/>
      <c r="V84" s="60"/>
      <c r="W84" s="60"/>
      <c r="X84" s="60"/>
      <c r="Y84" s="60"/>
      <c r="Z84" s="60"/>
      <c r="AA84" s="60"/>
      <c r="AB84" s="60"/>
    </row>
    <row r="85" s="5" customFormat="1" ht="27" spans="1:28">
      <c r="A85" s="60">
        <v>47</v>
      </c>
      <c r="B85" s="67" t="s">
        <v>177</v>
      </c>
      <c r="C85" s="67" t="s">
        <v>178</v>
      </c>
      <c r="D85" s="60" t="s">
        <v>88</v>
      </c>
      <c r="E85" s="62">
        <v>342</v>
      </c>
      <c r="F85" s="62">
        <v>10</v>
      </c>
      <c r="G85" s="60">
        <f t="shared" si="18"/>
        <v>3420</v>
      </c>
      <c r="H85" s="60" t="s">
        <v>34</v>
      </c>
      <c r="I85" s="63">
        <v>342</v>
      </c>
      <c r="J85" s="63">
        <v>10</v>
      </c>
      <c r="K85" s="60">
        <f t="shared" si="19"/>
        <v>3420</v>
      </c>
      <c r="L85" s="60" t="s">
        <v>89</v>
      </c>
      <c r="M85" s="60" t="s">
        <v>34</v>
      </c>
      <c r="N85" s="60">
        <v>0</v>
      </c>
      <c r="O85" s="60">
        <v>0</v>
      </c>
      <c r="P85" s="60">
        <f t="shared" ref="P85:P89" si="20">N85*O85</f>
        <v>0</v>
      </c>
      <c r="Q85" s="60" t="s">
        <v>34</v>
      </c>
      <c r="R85" s="62">
        <v>0</v>
      </c>
      <c r="S85" s="62">
        <v>0</v>
      </c>
      <c r="T85" s="60">
        <f t="shared" ref="T85:T89" si="21">R85*S85</f>
        <v>0</v>
      </c>
      <c r="U85" s="60"/>
      <c r="V85" s="60"/>
      <c r="W85" s="60"/>
      <c r="X85" s="60"/>
      <c r="Y85" s="60"/>
      <c r="Z85" s="60"/>
      <c r="AA85" s="60"/>
      <c r="AB85" s="60"/>
    </row>
    <row r="86" ht="27" spans="1:28">
      <c r="A86" s="60">
        <v>48</v>
      </c>
      <c r="B86" s="61" t="s">
        <v>179</v>
      </c>
      <c r="C86" s="67" t="s">
        <v>103</v>
      </c>
      <c r="D86" s="60" t="s">
        <v>88</v>
      </c>
      <c r="E86" s="62">
        <v>450</v>
      </c>
      <c r="F86" s="63">
        <v>10</v>
      </c>
      <c r="G86" s="60">
        <f t="shared" si="18"/>
        <v>4500</v>
      </c>
      <c r="H86" s="60" t="s">
        <v>34</v>
      </c>
      <c r="I86" s="63">
        <v>450</v>
      </c>
      <c r="J86" s="63">
        <v>10</v>
      </c>
      <c r="K86" s="60">
        <f t="shared" si="19"/>
        <v>4500</v>
      </c>
      <c r="L86" s="60" t="s">
        <v>89</v>
      </c>
      <c r="M86" s="60" t="s">
        <v>34</v>
      </c>
      <c r="N86" s="60">
        <v>0</v>
      </c>
      <c r="O86" s="60">
        <v>0</v>
      </c>
      <c r="P86" s="60">
        <f t="shared" si="20"/>
        <v>0</v>
      </c>
      <c r="Q86" s="60" t="s">
        <v>34</v>
      </c>
      <c r="R86" s="62">
        <v>0</v>
      </c>
      <c r="S86" s="62">
        <v>0</v>
      </c>
      <c r="T86" s="60">
        <f t="shared" si="21"/>
        <v>0</v>
      </c>
      <c r="U86" s="60"/>
      <c r="V86" s="60"/>
      <c r="W86" s="60"/>
      <c r="X86" s="60"/>
      <c r="Y86" s="60"/>
      <c r="Z86" s="60"/>
      <c r="AA86" s="60"/>
      <c r="AB86" s="60"/>
    </row>
    <row r="87" ht="27" spans="1:28">
      <c r="A87" s="60">
        <v>49</v>
      </c>
      <c r="B87" s="61" t="s">
        <v>180</v>
      </c>
      <c r="C87" s="60"/>
      <c r="D87" s="60" t="s">
        <v>88</v>
      </c>
      <c r="E87" s="62">
        <v>269</v>
      </c>
      <c r="F87" s="63">
        <v>16</v>
      </c>
      <c r="G87" s="60">
        <f t="shared" si="18"/>
        <v>4304</v>
      </c>
      <c r="H87" s="60" t="s">
        <v>34</v>
      </c>
      <c r="I87" s="63">
        <v>269</v>
      </c>
      <c r="J87" s="63">
        <v>16</v>
      </c>
      <c r="K87" s="60">
        <f t="shared" si="19"/>
        <v>4304</v>
      </c>
      <c r="L87" s="60" t="s">
        <v>89</v>
      </c>
      <c r="M87" s="60" t="s">
        <v>34</v>
      </c>
      <c r="N87" s="60">
        <v>0</v>
      </c>
      <c r="O87" s="60">
        <v>0</v>
      </c>
      <c r="P87" s="60">
        <f t="shared" si="20"/>
        <v>0</v>
      </c>
      <c r="Q87" s="60" t="s">
        <v>34</v>
      </c>
      <c r="R87" s="62">
        <v>0</v>
      </c>
      <c r="S87" s="62">
        <v>0</v>
      </c>
      <c r="T87" s="60">
        <f t="shared" si="21"/>
        <v>0</v>
      </c>
      <c r="U87" s="60"/>
      <c r="V87" s="60"/>
      <c r="W87" s="60"/>
      <c r="X87" s="60"/>
      <c r="Y87" s="60"/>
      <c r="Z87" s="60"/>
      <c r="AA87" s="60"/>
      <c r="AB87" s="60"/>
    </row>
    <row r="88" ht="21" customHeight="1" spans="1:28">
      <c r="A88" s="60">
        <v>50</v>
      </c>
      <c r="B88" s="61" t="s">
        <v>181</v>
      </c>
      <c r="C88" s="60"/>
      <c r="D88" s="60" t="s">
        <v>88</v>
      </c>
      <c r="E88" s="62">
        <v>315</v>
      </c>
      <c r="F88" s="63">
        <v>12</v>
      </c>
      <c r="G88" s="60">
        <f t="shared" si="18"/>
        <v>3780</v>
      </c>
      <c r="H88" s="60" t="s">
        <v>34</v>
      </c>
      <c r="I88" s="63">
        <v>315</v>
      </c>
      <c r="J88" s="63">
        <v>12</v>
      </c>
      <c r="K88" s="60">
        <f t="shared" si="19"/>
        <v>3780</v>
      </c>
      <c r="L88" s="60" t="s">
        <v>89</v>
      </c>
      <c r="M88" s="60" t="s">
        <v>34</v>
      </c>
      <c r="N88" s="60">
        <v>0</v>
      </c>
      <c r="O88" s="60">
        <v>0</v>
      </c>
      <c r="P88" s="60">
        <f t="shared" si="20"/>
        <v>0</v>
      </c>
      <c r="Q88" s="60" t="s">
        <v>34</v>
      </c>
      <c r="R88" s="62">
        <v>0</v>
      </c>
      <c r="S88" s="62">
        <v>0</v>
      </c>
      <c r="T88" s="60">
        <f t="shared" si="21"/>
        <v>0</v>
      </c>
      <c r="U88" s="60"/>
      <c r="V88" s="60"/>
      <c r="W88" s="60"/>
      <c r="X88" s="60"/>
      <c r="Y88" s="60"/>
      <c r="Z88" s="60"/>
      <c r="AA88" s="60"/>
      <c r="AB88" s="60"/>
    </row>
    <row r="89" ht="21" customHeight="1" spans="1:28">
      <c r="A89" s="60">
        <v>51</v>
      </c>
      <c r="B89" s="60" t="s">
        <v>182</v>
      </c>
      <c r="C89" s="60"/>
      <c r="D89" s="60" t="s">
        <v>88</v>
      </c>
      <c r="E89" s="60">
        <v>665</v>
      </c>
      <c r="F89" s="60">
        <v>8</v>
      </c>
      <c r="G89" s="60">
        <f t="shared" si="18"/>
        <v>5320</v>
      </c>
      <c r="H89" s="60" t="s">
        <v>34</v>
      </c>
      <c r="I89" s="60">
        <v>0</v>
      </c>
      <c r="J89" s="60">
        <v>0</v>
      </c>
      <c r="K89" s="60">
        <f t="shared" si="19"/>
        <v>0</v>
      </c>
      <c r="L89" s="60" t="s">
        <v>89</v>
      </c>
      <c r="M89" s="60" t="s">
        <v>34</v>
      </c>
      <c r="N89" s="60">
        <v>0</v>
      </c>
      <c r="O89" s="60">
        <v>0</v>
      </c>
      <c r="P89" s="60">
        <f t="shared" si="20"/>
        <v>0</v>
      </c>
      <c r="Q89" s="60" t="s">
        <v>34</v>
      </c>
      <c r="R89" s="62">
        <v>0</v>
      </c>
      <c r="S89" s="62">
        <v>0</v>
      </c>
      <c r="T89" s="60">
        <f t="shared" si="21"/>
        <v>0</v>
      </c>
      <c r="U89" s="60"/>
      <c r="V89" s="60"/>
      <c r="W89" s="60"/>
      <c r="X89" s="60"/>
      <c r="Y89" s="60"/>
      <c r="Z89" s="60"/>
      <c r="AA89" s="60"/>
      <c r="AB89" s="60"/>
    </row>
    <row r="90" ht="21" customHeight="1" spans="1:28">
      <c r="A90" s="60">
        <v>52</v>
      </c>
      <c r="B90" s="60" t="s">
        <v>183</v>
      </c>
      <c r="C90" s="60"/>
      <c r="D90" s="60" t="s">
        <v>88</v>
      </c>
      <c r="E90" s="60">
        <v>1000</v>
      </c>
      <c r="F90" s="60">
        <v>5</v>
      </c>
      <c r="G90" s="60">
        <f t="shared" si="18"/>
        <v>5000</v>
      </c>
      <c r="H90" s="60" t="s">
        <v>34</v>
      </c>
      <c r="I90" s="60">
        <v>0</v>
      </c>
      <c r="J90" s="60">
        <v>0</v>
      </c>
      <c r="K90" s="60">
        <f t="shared" si="19"/>
        <v>0</v>
      </c>
      <c r="L90" s="60" t="s">
        <v>89</v>
      </c>
      <c r="M90" s="60" t="s">
        <v>34</v>
      </c>
      <c r="N90" s="60">
        <v>0</v>
      </c>
      <c r="O90" s="60">
        <v>0</v>
      </c>
      <c r="P90" s="60">
        <f t="shared" ref="P90:P95" si="22">N90*O90</f>
        <v>0</v>
      </c>
      <c r="Q90" s="60" t="s">
        <v>34</v>
      </c>
      <c r="R90" s="60">
        <v>0</v>
      </c>
      <c r="S90" s="60">
        <v>0</v>
      </c>
      <c r="T90" s="60">
        <f t="shared" ref="T90:T95" si="23">R90*S90</f>
        <v>0</v>
      </c>
      <c r="U90" s="60"/>
      <c r="V90" s="60"/>
      <c r="W90" s="60"/>
      <c r="X90" s="60"/>
      <c r="Y90" s="60"/>
      <c r="Z90" s="60"/>
      <c r="AA90" s="60"/>
      <c r="AB90" s="60"/>
    </row>
    <row r="91" ht="21" customHeight="1" spans="1:28">
      <c r="A91" s="60">
        <v>53</v>
      </c>
      <c r="B91" s="60" t="s">
        <v>184</v>
      </c>
      <c r="C91" s="60"/>
      <c r="D91" s="60" t="s">
        <v>88</v>
      </c>
      <c r="E91" s="60">
        <v>1000</v>
      </c>
      <c r="F91" s="60">
        <v>5</v>
      </c>
      <c r="G91" s="60">
        <f t="shared" si="18"/>
        <v>5000</v>
      </c>
      <c r="H91" s="60" t="s">
        <v>34</v>
      </c>
      <c r="I91" s="60">
        <v>0</v>
      </c>
      <c r="J91" s="60">
        <v>0</v>
      </c>
      <c r="K91" s="60">
        <f t="shared" si="19"/>
        <v>0</v>
      </c>
      <c r="L91" s="60" t="s">
        <v>89</v>
      </c>
      <c r="M91" s="60" t="s">
        <v>34</v>
      </c>
      <c r="N91" s="60">
        <v>0</v>
      </c>
      <c r="O91" s="60">
        <v>0</v>
      </c>
      <c r="P91" s="60">
        <f t="shared" si="22"/>
        <v>0</v>
      </c>
      <c r="Q91" s="60" t="s">
        <v>34</v>
      </c>
      <c r="R91" s="60">
        <v>0</v>
      </c>
      <c r="S91" s="60">
        <v>0</v>
      </c>
      <c r="T91" s="60">
        <f t="shared" si="23"/>
        <v>0</v>
      </c>
      <c r="U91" s="60"/>
      <c r="V91" s="60"/>
      <c r="W91" s="60"/>
      <c r="X91" s="60"/>
      <c r="Y91" s="60"/>
      <c r="Z91" s="60"/>
      <c r="AA91" s="60"/>
      <c r="AB91" s="60"/>
    </row>
    <row r="92" ht="21" customHeight="1" spans="1:28">
      <c r="A92" s="60"/>
      <c r="B92" s="60" t="s">
        <v>185</v>
      </c>
      <c r="C92" s="60" t="s">
        <v>186</v>
      </c>
      <c r="D92" s="60" t="s">
        <v>88</v>
      </c>
      <c r="E92" s="60">
        <v>182</v>
      </c>
      <c r="F92" s="60">
        <v>10</v>
      </c>
      <c r="G92" s="60">
        <f t="shared" si="18"/>
        <v>1820</v>
      </c>
      <c r="H92" s="60" t="s">
        <v>34</v>
      </c>
      <c r="I92" s="60">
        <v>0</v>
      </c>
      <c r="J92" s="60">
        <v>0</v>
      </c>
      <c r="K92" s="60">
        <f t="shared" si="19"/>
        <v>0</v>
      </c>
      <c r="L92" s="60" t="s">
        <v>89</v>
      </c>
      <c r="M92" s="60" t="s">
        <v>34</v>
      </c>
      <c r="N92" s="60">
        <v>0</v>
      </c>
      <c r="O92" s="60">
        <v>0</v>
      </c>
      <c r="P92" s="60">
        <f t="shared" si="22"/>
        <v>0</v>
      </c>
      <c r="Q92" s="60" t="s">
        <v>34</v>
      </c>
      <c r="R92" s="62">
        <v>0</v>
      </c>
      <c r="S92" s="62">
        <v>0</v>
      </c>
      <c r="T92" s="60">
        <f t="shared" si="23"/>
        <v>0</v>
      </c>
      <c r="U92" s="60"/>
      <c r="V92" s="60"/>
      <c r="W92" s="60"/>
      <c r="X92" s="60"/>
      <c r="Y92" s="60"/>
      <c r="Z92" s="60"/>
      <c r="AA92" s="60"/>
      <c r="AB92" s="60"/>
    </row>
    <row r="93" ht="21" customHeight="1" spans="1:28">
      <c r="A93" s="60"/>
      <c r="B93" s="60" t="s">
        <v>187</v>
      </c>
      <c r="C93" s="60"/>
      <c r="D93" s="60" t="s">
        <v>88</v>
      </c>
      <c r="E93" s="60">
        <v>118</v>
      </c>
      <c r="F93" s="60">
        <v>58</v>
      </c>
      <c r="G93" s="60">
        <f t="shared" si="18"/>
        <v>6844</v>
      </c>
      <c r="H93" s="60" t="s">
        <v>34</v>
      </c>
      <c r="I93" s="60">
        <v>0</v>
      </c>
      <c r="J93" s="60">
        <v>0</v>
      </c>
      <c r="K93" s="60">
        <f t="shared" si="19"/>
        <v>0</v>
      </c>
      <c r="L93" s="60" t="s">
        <v>89</v>
      </c>
      <c r="M93" s="60" t="s">
        <v>34</v>
      </c>
      <c r="N93" s="60">
        <v>0</v>
      </c>
      <c r="O93" s="60">
        <v>0</v>
      </c>
      <c r="P93" s="60">
        <f t="shared" si="22"/>
        <v>0</v>
      </c>
      <c r="Q93" s="60" t="s">
        <v>34</v>
      </c>
      <c r="R93" s="62">
        <v>0</v>
      </c>
      <c r="S93" s="62">
        <v>0</v>
      </c>
      <c r="T93" s="60">
        <f t="shared" si="23"/>
        <v>0</v>
      </c>
      <c r="U93" s="60"/>
      <c r="V93" s="60"/>
      <c r="W93" s="60"/>
      <c r="X93" s="60"/>
      <c r="Y93" s="60"/>
      <c r="Z93" s="60"/>
      <c r="AA93" s="60"/>
      <c r="AB93" s="60"/>
    </row>
    <row r="94" ht="21" customHeight="1" spans="1:28">
      <c r="A94" s="60"/>
      <c r="B94" s="60" t="s">
        <v>188</v>
      </c>
      <c r="D94" s="60" t="s">
        <v>88</v>
      </c>
      <c r="E94" s="60">
        <v>47</v>
      </c>
      <c r="F94" s="60">
        <v>33</v>
      </c>
      <c r="G94" s="60">
        <f t="shared" si="18"/>
        <v>1551</v>
      </c>
      <c r="H94" s="60" t="s">
        <v>34</v>
      </c>
      <c r="I94" s="60">
        <v>0</v>
      </c>
      <c r="J94" s="60">
        <v>0</v>
      </c>
      <c r="K94" s="60">
        <f t="shared" si="19"/>
        <v>0</v>
      </c>
      <c r="L94" s="60" t="s">
        <v>89</v>
      </c>
      <c r="M94" s="60" t="s">
        <v>34</v>
      </c>
      <c r="N94" s="60">
        <v>0</v>
      </c>
      <c r="O94" s="60">
        <v>0</v>
      </c>
      <c r="P94" s="60">
        <f t="shared" si="22"/>
        <v>0</v>
      </c>
      <c r="Q94" s="60" t="s">
        <v>34</v>
      </c>
      <c r="R94" s="60">
        <v>0</v>
      </c>
      <c r="S94" s="60">
        <v>0</v>
      </c>
      <c r="T94" s="60">
        <f t="shared" si="23"/>
        <v>0</v>
      </c>
      <c r="U94" s="60"/>
      <c r="V94" s="60"/>
      <c r="W94" s="60"/>
      <c r="X94" s="60"/>
      <c r="Y94" s="60"/>
      <c r="Z94" s="60"/>
      <c r="AA94" s="60"/>
      <c r="AB94" s="60"/>
    </row>
    <row r="95" ht="21" customHeight="1" spans="1:28">
      <c r="A95" s="60"/>
      <c r="B95" s="60" t="s">
        <v>189</v>
      </c>
      <c r="C95" s="75" t="s">
        <v>190</v>
      </c>
      <c r="D95" s="60" t="s">
        <v>88</v>
      </c>
      <c r="E95" s="60">
        <v>150</v>
      </c>
      <c r="F95" s="60">
        <v>7</v>
      </c>
      <c r="G95" s="60">
        <f t="shared" si="18"/>
        <v>1050</v>
      </c>
      <c r="H95" s="60" t="s">
        <v>34</v>
      </c>
      <c r="I95" s="60">
        <v>0</v>
      </c>
      <c r="J95" s="60">
        <v>0</v>
      </c>
      <c r="K95" s="60">
        <f t="shared" si="19"/>
        <v>0</v>
      </c>
      <c r="L95" s="60" t="s">
        <v>89</v>
      </c>
      <c r="M95" s="60" t="s">
        <v>34</v>
      </c>
      <c r="N95" s="60">
        <v>0</v>
      </c>
      <c r="O95" s="60">
        <v>0</v>
      </c>
      <c r="P95" s="60">
        <f t="shared" si="22"/>
        <v>0</v>
      </c>
      <c r="Q95" s="60" t="s">
        <v>34</v>
      </c>
      <c r="R95" s="60">
        <v>0</v>
      </c>
      <c r="S95" s="60">
        <v>0</v>
      </c>
      <c r="T95" s="60">
        <f t="shared" si="23"/>
        <v>0</v>
      </c>
      <c r="U95" s="60"/>
      <c r="V95" s="60"/>
      <c r="W95" s="60"/>
      <c r="X95" s="60"/>
      <c r="Y95" s="60"/>
      <c r="Z95" s="60"/>
      <c r="AA95" s="60"/>
      <c r="AB95" s="60"/>
    </row>
    <row r="96" ht="21" customHeight="1" spans="1:28">
      <c r="A96" s="60"/>
      <c r="B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</row>
    <row r="97" ht="21" customHeight="1" spans="1:28">
      <c r="A97" s="60"/>
      <c r="B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</row>
    <row r="98" ht="31" customHeight="1" spans="1:28">
      <c r="A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</row>
    <row r="99" s="55" customFormat="1" ht="24.95" customHeight="1" spans="1:28">
      <c r="A99" s="69"/>
      <c r="B99" s="79"/>
      <c r="C99" s="69"/>
      <c r="D99" s="69"/>
      <c r="E99" s="80">
        <f>SUM(E39:E98)</f>
        <v>28230</v>
      </c>
      <c r="F99" s="81" t="s">
        <v>41</v>
      </c>
      <c r="G99" s="80">
        <f>SUM(G39:G98)</f>
        <v>256157.5</v>
      </c>
      <c r="H99" s="81" t="s">
        <v>41</v>
      </c>
      <c r="I99" s="81" t="s">
        <v>41</v>
      </c>
      <c r="J99" s="81" t="s">
        <v>41</v>
      </c>
      <c r="K99" s="80">
        <f>SUM(K39:K98)</f>
        <v>209965.5</v>
      </c>
      <c r="L99" s="81" t="s">
        <v>41</v>
      </c>
      <c r="M99" s="81" t="s">
        <v>41</v>
      </c>
      <c r="N99" s="81" t="s">
        <v>41</v>
      </c>
      <c r="O99" s="81" t="s">
        <v>41</v>
      </c>
      <c r="P99" s="80">
        <f>SUM(P39:P98)</f>
        <v>0</v>
      </c>
      <c r="Q99" s="81" t="s">
        <v>41</v>
      </c>
      <c r="R99" s="81" t="s">
        <v>41</v>
      </c>
      <c r="S99" s="81" t="s">
        <v>41</v>
      </c>
      <c r="T99" s="80">
        <f>SUM(T39:T98)</f>
        <v>3260</v>
      </c>
      <c r="U99" s="81" t="s">
        <v>41</v>
      </c>
      <c r="V99" s="81" t="s">
        <v>41</v>
      </c>
      <c r="W99" s="81" t="s">
        <v>41</v>
      </c>
      <c r="X99" s="81" t="s">
        <v>41</v>
      </c>
      <c r="Y99" s="80">
        <f>SUM(Y39:Y98)</f>
        <v>5992</v>
      </c>
      <c r="Z99" s="81" t="s">
        <v>41</v>
      </c>
      <c r="AA99" s="81" t="s">
        <v>41</v>
      </c>
      <c r="AB99" s="80">
        <f>SUM(AB39:AB98)</f>
        <v>3700</v>
      </c>
    </row>
    <row r="100" ht="20.1" customHeight="1" spans="1:28">
      <c r="A100" s="16"/>
      <c r="B100" s="82"/>
      <c r="C100" s="75"/>
      <c r="D100" s="83"/>
      <c r="E100" s="84"/>
      <c r="F100" s="84"/>
      <c r="G100" s="84"/>
      <c r="H100" s="75"/>
      <c r="I100" s="84"/>
      <c r="J100" s="84"/>
      <c r="K100" s="84"/>
      <c r="L100" s="75"/>
      <c r="M100" s="75"/>
      <c r="Q100" s="75"/>
      <c r="R100" s="84"/>
      <c r="S100" s="84"/>
      <c r="U100" s="75"/>
      <c r="V100" s="75"/>
      <c r="W100" s="75"/>
      <c r="X100" s="75"/>
      <c r="Y100" s="75"/>
      <c r="Z100" s="75"/>
      <c r="AA100" s="75"/>
      <c r="AB100" s="75"/>
    </row>
    <row r="101" spans="1:28">
      <c r="A101" s="85" t="s">
        <v>2</v>
      </c>
      <c r="B101" s="85" t="s">
        <v>3</v>
      </c>
      <c r="C101" s="85" t="s">
        <v>4</v>
      </c>
      <c r="D101" s="85" t="s">
        <v>5</v>
      </c>
      <c r="E101" s="85" t="s">
        <v>191</v>
      </c>
      <c r="F101" s="85" t="s">
        <v>192</v>
      </c>
      <c r="G101" s="85" t="s">
        <v>193</v>
      </c>
      <c r="H101" s="85" t="s">
        <v>9</v>
      </c>
      <c r="I101" s="85" t="s">
        <v>10</v>
      </c>
      <c r="J101" s="85"/>
      <c r="K101" s="85"/>
      <c r="L101" s="85" t="s">
        <v>11</v>
      </c>
      <c r="M101" s="85" t="s">
        <v>12</v>
      </c>
      <c r="N101" s="85" t="s">
        <v>13</v>
      </c>
      <c r="O101" s="85"/>
      <c r="P101" s="85"/>
      <c r="Q101" s="85" t="s">
        <v>14</v>
      </c>
      <c r="R101" s="85" t="s">
        <v>15</v>
      </c>
      <c r="S101" s="85"/>
      <c r="T101" s="85"/>
      <c r="U101" s="85" t="s">
        <v>16</v>
      </c>
      <c r="V101" s="85"/>
      <c r="W101" s="85"/>
      <c r="X101" s="85"/>
      <c r="Y101" s="85"/>
      <c r="Z101" s="85" t="s">
        <v>17</v>
      </c>
      <c r="AA101" s="85"/>
      <c r="AB101" s="85"/>
    </row>
    <row r="102" ht="36" customHeight="1" spans="1:28">
      <c r="A102" s="85"/>
      <c r="B102" s="85"/>
      <c r="C102" s="85"/>
      <c r="D102" s="85"/>
      <c r="E102" s="85"/>
      <c r="F102" s="85"/>
      <c r="G102" s="85"/>
      <c r="H102" s="85"/>
      <c r="I102" s="85" t="s">
        <v>194</v>
      </c>
      <c r="J102" s="85" t="s">
        <v>195</v>
      </c>
      <c r="K102" s="85" t="s">
        <v>196</v>
      </c>
      <c r="L102" s="85"/>
      <c r="M102" s="85"/>
      <c r="N102" s="85" t="s">
        <v>194</v>
      </c>
      <c r="O102" s="85" t="s">
        <v>195</v>
      </c>
      <c r="P102" s="85" t="s">
        <v>196</v>
      </c>
      <c r="Q102" s="85"/>
      <c r="R102" s="85" t="s">
        <v>194</v>
      </c>
      <c r="S102" s="85" t="s">
        <v>195</v>
      </c>
      <c r="T102" s="85" t="s">
        <v>196</v>
      </c>
      <c r="U102" s="85" t="s">
        <v>197</v>
      </c>
      <c r="V102" s="85" t="s">
        <v>198</v>
      </c>
      <c r="W102" s="85" t="s">
        <v>199</v>
      </c>
      <c r="X102" s="85" t="s">
        <v>200</v>
      </c>
      <c r="Y102" s="85" t="s">
        <v>201</v>
      </c>
      <c r="Z102" s="91" t="s">
        <v>26</v>
      </c>
      <c r="AA102" s="85" t="s">
        <v>27</v>
      </c>
      <c r="AB102" s="85" t="s">
        <v>28</v>
      </c>
    </row>
    <row r="103" ht="36" customHeight="1" spans="1:28">
      <c r="A103" s="86">
        <v>1</v>
      </c>
      <c r="B103" s="36" t="s">
        <v>202</v>
      </c>
      <c r="C103" s="75"/>
      <c r="D103" s="75"/>
      <c r="E103" s="75"/>
      <c r="F103" s="75"/>
      <c r="G103" s="84" t="s">
        <v>41</v>
      </c>
      <c r="H103" s="75"/>
      <c r="I103" s="75"/>
      <c r="J103" s="75"/>
      <c r="K103" s="75"/>
      <c r="L103" s="75" t="s">
        <v>41</v>
      </c>
      <c r="M103" s="75" t="s">
        <v>41</v>
      </c>
      <c r="N103" s="75"/>
      <c r="O103" s="75"/>
      <c r="P103" s="75"/>
      <c r="Q103" s="75"/>
      <c r="R103" s="75"/>
      <c r="S103" s="38"/>
      <c r="T103" s="38"/>
      <c r="U103" s="75"/>
      <c r="V103" s="75"/>
      <c r="W103" s="75"/>
      <c r="X103" s="75"/>
      <c r="Y103" s="75"/>
      <c r="Z103" s="75"/>
      <c r="AA103" s="75"/>
      <c r="AB103" s="16">
        <v>30000</v>
      </c>
    </row>
    <row r="104" ht="36" customHeight="1" spans="1:28">
      <c r="A104" s="86">
        <v>2</v>
      </c>
      <c r="B104" s="86" t="s">
        <v>203</v>
      </c>
      <c r="C104" s="75"/>
      <c r="D104" s="38"/>
      <c r="E104" s="84"/>
      <c r="F104" s="84"/>
      <c r="G104" s="84"/>
      <c r="H104" s="75"/>
      <c r="I104" s="84"/>
      <c r="J104" s="84"/>
      <c r="K104" s="84"/>
      <c r="L104" s="75"/>
      <c r="M104" s="75"/>
      <c r="N104" s="75"/>
      <c r="O104" s="75"/>
      <c r="P104" s="75"/>
      <c r="Q104" s="75"/>
      <c r="R104" s="38"/>
      <c r="S104" s="38"/>
      <c r="T104" s="38"/>
      <c r="U104" s="75"/>
      <c r="V104" s="75"/>
      <c r="W104" s="75"/>
      <c r="X104" s="75"/>
      <c r="Y104" s="75"/>
      <c r="Z104" s="75"/>
      <c r="AA104" s="75"/>
      <c r="AB104" s="16">
        <f>154*36</f>
        <v>5544</v>
      </c>
    </row>
    <row r="105" ht="36" customHeight="1" spans="1:28">
      <c r="A105" s="86">
        <v>3</v>
      </c>
      <c r="B105" s="86" t="s">
        <v>204</v>
      </c>
      <c r="C105" s="75"/>
      <c r="D105" s="38"/>
      <c r="E105" s="84"/>
      <c r="F105" s="84"/>
      <c r="G105" s="84"/>
      <c r="H105" s="75"/>
      <c r="I105" s="84"/>
      <c r="J105" s="84"/>
      <c r="K105" s="84"/>
      <c r="L105" s="75"/>
      <c r="M105" s="75"/>
      <c r="N105" s="75"/>
      <c r="O105" s="75"/>
      <c r="P105" s="75"/>
      <c r="Q105" s="75"/>
      <c r="R105" s="38"/>
      <c r="S105" s="38"/>
      <c r="T105" s="38"/>
      <c r="U105" s="75"/>
      <c r="V105" s="75"/>
      <c r="W105" s="75"/>
      <c r="X105" s="75"/>
      <c r="Y105" s="75"/>
      <c r="Z105" s="75"/>
      <c r="AA105" s="75"/>
      <c r="AB105" s="16">
        <v>4598</v>
      </c>
    </row>
    <row r="106" ht="36" customHeight="1" spans="1:28">
      <c r="A106" s="86">
        <v>4</v>
      </c>
      <c r="B106" s="86" t="s">
        <v>205</v>
      </c>
      <c r="C106" s="75"/>
      <c r="D106" s="38"/>
      <c r="E106" s="84"/>
      <c r="F106" s="84"/>
      <c r="G106" s="84"/>
      <c r="H106" s="75"/>
      <c r="I106" s="84"/>
      <c r="J106" s="84"/>
      <c r="K106" s="84"/>
      <c r="L106" s="75"/>
      <c r="M106" s="75"/>
      <c r="N106" s="75"/>
      <c r="O106" s="75"/>
      <c r="P106" s="75"/>
      <c r="Q106" s="75"/>
      <c r="R106" s="38"/>
      <c r="S106" s="38"/>
      <c r="T106" s="38"/>
      <c r="U106" s="75"/>
      <c r="V106" s="75"/>
      <c r="W106" s="75"/>
      <c r="X106" s="75"/>
      <c r="Y106" s="75"/>
      <c r="Z106" s="75"/>
      <c r="AA106" s="75"/>
      <c r="AB106" s="16">
        <v>8184</v>
      </c>
    </row>
    <row r="107" ht="36" customHeight="1" spans="1:28">
      <c r="A107" s="86">
        <v>5</v>
      </c>
      <c r="B107" s="86" t="s">
        <v>206</v>
      </c>
      <c r="C107" s="75"/>
      <c r="D107" s="38"/>
      <c r="E107" s="84"/>
      <c r="F107" s="84"/>
      <c r="G107" s="84"/>
      <c r="H107" s="75"/>
      <c r="I107" s="84"/>
      <c r="J107" s="84"/>
      <c r="K107" s="84"/>
      <c r="L107" s="75"/>
      <c r="M107" s="75"/>
      <c r="N107" s="75"/>
      <c r="O107" s="75"/>
      <c r="P107" s="75"/>
      <c r="Q107" s="75"/>
      <c r="R107" s="38"/>
      <c r="S107" s="38"/>
      <c r="T107" s="38"/>
      <c r="U107" s="75"/>
      <c r="V107" s="75"/>
      <c r="W107" s="75"/>
      <c r="X107" s="75"/>
      <c r="Y107" s="75"/>
      <c r="Z107" s="75"/>
      <c r="AA107" s="75"/>
      <c r="AB107" s="16">
        <v>11536</v>
      </c>
    </row>
    <row r="108" ht="36" customHeight="1" spans="1:28">
      <c r="A108" s="86">
        <v>6</v>
      </c>
      <c r="B108" s="87" t="s">
        <v>207</v>
      </c>
      <c r="C108" s="75"/>
      <c r="D108" s="38"/>
      <c r="E108" s="84"/>
      <c r="F108" s="84"/>
      <c r="G108" s="84"/>
      <c r="H108" s="75"/>
      <c r="I108" s="84"/>
      <c r="J108" s="84"/>
      <c r="K108" s="84"/>
      <c r="L108" s="75"/>
      <c r="M108" s="75"/>
      <c r="N108" s="75"/>
      <c r="O108" s="75"/>
      <c r="P108" s="75"/>
      <c r="Q108" s="75"/>
      <c r="R108" s="38"/>
      <c r="S108" s="38"/>
      <c r="T108" s="38"/>
      <c r="U108" s="75"/>
      <c r="V108" s="75"/>
      <c r="W108" s="75"/>
      <c r="X108" s="75"/>
      <c r="Y108" s="75"/>
      <c r="Z108" s="75"/>
      <c r="AA108" s="75"/>
      <c r="AB108" s="16">
        <v>12741</v>
      </c>
    </row>
    <row r="109" ht="36" customHeight="1" spans="1:28">
      <c r="A109" s="86">
        <v>7</v>
      </c>
      <c r="B109" s="19" t="s">
        <v>208</v>
      </c>
      <c r="C109" s="75"/>
      <c r="D109" s="38"/>
      <c r="E109" s="84"/>
      <c r="F109" s="84"/>
      <c r="G109" s="84"/>
      <c r="H109" s="75"/>
      <c r="I109" s="84"/>
      <c r="J109" s="84"/>
      <c r="K109" s="84"/>
      <c r="L109" s="75"/>
      <c r="M109" s="75"/>
      <c r="N109" s="75"/>
      <c r="O109" s="75"/>
      <c r="P109" s="75"/>
      <c r="Q109" s="75"/>
      <c r="R109" s="38"/>
      <c r="S109" s="38"/>
      <c r="T109" s="38"/>
      <c r="U109" s="75"/>
      <c r="V109" s="75"/>
      <c r="W109" s="75"/>
      <c r="X109" s="75"/>
      <c r="Y109" s="75"/>
      <c r="Z109" s="75"/>
      <c r="AA109" s="75"/>
      <c r="AB109" s="16">
        <v>5916</v>
      </c>
    </row>
    <row r="110" ht="32.1" customHeight="1" spans="1:28">
      <c r="A110" s="86">
        <v>8</v>
      </c>
      <c r="B110" s="19" t="s">
        <v>209</v>
      </c>
      <c r="C110" s="75"/>
      <c r="D110" s="38"/>
      <c r="E110" s="84"/>
      <c r="F110" s="84"/>
      <c r="G110" s="84"/>
      <c r="H110" s="75"/>
      <c r="I110" s="84"/>
      <c r="J110" s="84"/>
      <c r="K110" s="84"/>
      <c r="L110" s="75"/>
      <c r="M110" s="75"/>
      <c r="N110" s="75"/>
      <c r="O110" s="75"/>
      <c r="P110" s="75"/>
      <c r="Q110" s="75"/>
      <c r="R110" s="38"/>
      <c r="S110" s="38"/>
      <c r="T110" s="38"/>
      <c r="U110" s="75"/>
      <c r="V110" s="75"/>
      <c r="W110" s="75"/>
      <c r="X110" s="75"/>
      <c r="Y110" s="75"/>
      <c r="Z110" s="75"/>
      <c r="AA110" s="75"/>
      <c r="AB110" s="16">
        <v>5421</v>
      </c>
    </row>
    <row r="111" ht="32.1" customHeight="1" spans="1:28">
      <c r="A111" s="86">
        <v>9</v>
      </c>
      <c r="B111" s="36" t="s">
        <v>210</v>
      </c>
      <c r="C111" s="75"/>
      <c r="D111" s="83"/>
      <c r="E111" s="84"/>
      <c r="F111" s="84"/>
      <c r="G111" s="84"/>
      <c r="H111" s="75"/>
      <c r="I111" s="84"/>
      <c r="J111" s="84"/>
      <c r="K111" s="84"/>
      <c r="L111" s="75"/>
      <c r="M111" s="75"/>
      <c r="Q111" s="75"/>
      <c r="R111" s="84"/>
      <c r="S111" s="84"/>
      <c r="U111" s="75"/>
      <c r="V111" s="75"/>
      <c r="W111" s="75"/>
      <c r="X111" s="75"/>
      <c r="Y111" s="75"/>
      <c r="Z111" s="75"/>
      <c r="AA111" s="75"/>
      <c r="AB111" s="83">
        <v>73317</v>
      </c>
    </row>
    <row r="112" ht="32.1" customHeight="1" spans="1:28">
      <c r="A112" s="86">
        <v>10</v>
      </c>
      <c r="B112" s="36" t="s">
        <v>211</v>
      </c>
      <c r="C112" s="75"/>
      <c r="D112" s="83"/>
      <c r="E112" s="84"/>
      <c r="F112" s="84"/>
      <c r="G112" s="84"/>
      <c r="H112" s="75"/>
      <c r="I112" s="84"/>
      <c r="J112" s="84"/>
      <c r="K112" s="84"/>
      <c r="L112" s="75"/>
      <c r="M112" s="75"/>
      <c r="Q112" s="75"/>
      <c r="R112" s="84"/>
      <c r="S112" s="84"/>
      <c r="U112" s="75"/>
      <c r="V112" s="75"/>
      <c r="W112" s="75"/>
      <c r="X112" s="75"/>
      <c r="Y112" s="75"/>
      <c r="Z112" s="75"/>
      <c r="AA112" s="75"/>
      <c r="AB112" s="83">
        <v>1128</v>
      </c>
    </row>
    <row r="113" ht="32.1" customHeight="1" spans="1:28">
      <c r="A113" s="86">
        <v>11</v>
      </c>
      <c r="B113" s="36" t="s">
        <v>212</v>
      </c>
      <c r="C113" s="75"/>
      <c r="D113" s="83"/>
      <c r="E113" s="84"/>
      <c r="F113" s="84"/>
      <c r="G113" s="84"/>
      <c r="H113" s="75"/>
      <c r="I113" s="84"/>
      <c r="J113" s="84"/>
      <c r="K113" s="84"/>
      <c r="L113" s="75"/>
      <c r="M113" s="75"/>
      <c r="Q113" s="75"/>
      <c r="R113" s="84"/>
      <c r="S113" s="84"/>
      <c r="U113" s="75"/>
      <c r="V113" s="75"/>
      <c r="W113" s="75"/>
      <c r="X113" s="75"/>
      <c r="Y113" s="75"/>
      <c r="Z113" s="75"/>
      <c r="AA113" s="75"/>
      <c r="AB113" s="83">
        <v>13650</v>
      </c>
    </row>
    <row r="114" s="54" customFormat="1" ht="24" spans="1:28">
      <c r="A114" s="86">
        <v>12</v>
      </c>
      <c r="B114" s="88" t="s">
        <v>213</v>
      </c>
      <c r="C114" s="89"/>
      <c r="D114" s="68"/>
      <c r="E114" s="90"/>
      <c r="F114" s="90"/>
      <c r="G114" s="90"/>
      <c r="H114" s="89"/>
      <c r="I114" s="90"/>
      <c r="J114" s="90"/>
      <c r="K114" s="90"/>
      <c r="L114" s="89"/>
      <c r="M114" s="89"/>
      <c r="N114" s="89"/>
      <c r="O114" s="89"/>
      <c r="P114" s="89"/>
      <c r="Q114" s="89"/>
      <c r="R114" s="90"/>
      <c r="S114" s="90"/>
      <c r="T114" s="89"/>
      <c r="U114" s="89"/>
      <c r="V114" s="89"/>
      <c r="W114" s="89"/>
      <c r="X114" s="89"/>
      <c r="Y114" s="89"/>
      <c r="Z114" s="89"/>
      <c r="AA114" s="89"/>
      <c r="AB114" s="68">
        <v>18648</v>
      </c>
    </row>
    <row r="115" spans="1:28">
      <c r="A115" s="16"/>
      <c r="B115" s="82"/>
      <c r="C115" s="75"/>
      <c r="D115" s="83"/>
      <c r="E115" s="84"/>
      <c r="F115" s="84"/>
      <c r="G115" s="84"/>
      <c r="H115" s="75"/>
      <c r="I115" s="84"/>
      <c r="J115" s="84"/>
      <c r="K115" s="84"/>
      <c r="L115" s="75"/>
      <c r="M115" s="75"/>
      <c r="Q115" s="75"/>
      <c r="R115" s="84"/>
      <c r="S115" s="84"/>
      <c r="U115" s="75"/>
      <c r="V115" s="75"/>
      <c r="W115" s="75"/>
      <c r="X115" s="75"/>
      <c r="Y115" s="75"/>
      <c r="Z115" s="75"/>
      <c r="AA115" s="75"/>
      <c r="AB115" s="92">
        <f>SUM(AB103:AB114)</f>
        <v>190683</v>
      </c>
    </row>
    <row r="117" spans="2:2">
      <c r="B117" s="5" t="s">
        <v>214</v>
      </c>
    </row>
    <row r="118" spans="2:9">
      <c r="B118" s="5" t="s">
        <v>215</v>
      </c>
      <c r="E118" s="5" t="s">
        <v>216</v>
      </c>
      <c r="I118" s="5" t="s">
        <v>217</v>
      </c>
    </row>
  </sheetData>
  <autoFilter xmlns:etc="http://www.wps.cn/officeDocument/2017/etCustomData" ref="A3:Q115" etc:filterBottomFollowUsedRange="0">
    <extLst/>
  </autoFilter>
  <mergeCells count="85">
    <mergeCell ref="A1:AB1"/>
    <mergeCell ref="I3:K3"/>
    <mergeCell ref="N3:P3"/>
    <mergeCell ref="R3:T3"/>
    <mergeCell ref="U3:Y3"/>
    <mergeCell ref="Z3:AB3"/>
    <mergeCell ref="I10:K10"/>
    <mergeCell ref="N10:P10"/>
    <mergeCell ref="R10:T10"/>
    <mergeCell ref="U10:Y10"/>
    <mergeCell ref="Z10:AB10"/>
    <mergeCell ref="I22:K22"/>
    <mergeCell ref="N22:P22"/>
    <mergeCell ref="R22:T22"/>
    <mergeCell ref="U22:Y22"/>
    <mergeCell ref="Z22:AB22"/>
    <mergeCell ref="I37:K37"/>
    <mergeCell ref="N37:P37"/>
    <mergeCell ref="R37:T37"/>
    <mergeCell ref="U37:Y37"/>
    <mergeCell ref="Z37:AB37"/>
    <mergeCell ref="I101:K101"/>
    <mergeCell ref="N101:P101"/>
    <mergeCell ref="R101:T101"/>
    <mergeCell ref="U101:Y101"/>
    <mergeCell ref="Z101:AB101"/>
    <mergeCell ref="A3:A4"/>
    <mergeCell ref="A10:A11"/>
    <mergeCell ref="A22:A23"/>
    <mergeCell ref="A37:A38"/>
    <mergeCell ref="A101:A102"/>
    <mergeCell ref="B3:B4"/>
    <mergeCell ref="B10:B11"/>
    <mergeCell ref="B18:B19"/>
    <mergeCell ref="B22:B23"/>
    <mergeCell ref="B37:B38"/>
    <mergeCell ref="B44:B45"/>
    <mergeCell ref="B101:B102"/>
    <mergeCell ref="C3:C4"/>
    <mergeCell ref="C10:C11"/>
    <mergeCell ref="C22:C23"/>
    <mergeCell ref="C37:C38"/>
    <mergeCell ref="C101:C102"/>
    <mergeCell ref="D3:D4"/>
    <mergeCell ref="D10:D11"/>
    <mergeCell ref="D18:D19"/>
    <mergeCell ref="D22:D23"/>
    <mergeCell ref="D37:D38"/>
    <mergeCell ref="D44:D45"/>
    <mergeCell ref="D101:D102"/>
    <mergeCell ref="E3:E4"/>
    <mergeCell ref="E10:E11"/>
    <mergeCell ref="E22:E23"/>
    <mergeCell ref="E37:E38"/>
    <mergeCell ref="E101:E102"/>
    <mergeCell ref="F3:F4"/>
    <mergeCell ref="F10:F11"/>
    <mergeCell ref="F22:F23"/>
    <mergeCell ref="F37:F38"/>
    <mergeCell ref="F101:F102"/>
    <mergeCell ref="G3:G4"/>
    <mergeCell ref="G10:G11"/>
    <mergeCell ref="G22:G23"/>
    <mergeCell ref="G37:G38"/>
    <mergeCell ref="G101:G102"/>
    <mergeCell ref="H3:H4"/>
    <mergeCell ref="H10:H11"/>
    <mergeCell ref="H22:H23"/>
    <mergeCell ref="H37:H38"/>
    <mergeCell ref="H101:H102"/>
    <mergeCell ref="L3:L4"/>
    <mergeCell ref="L10:L11"/>
    <mergeCell ref="L22:L23"/>
    <mergeCell ref="L37:L38"/>
    <mergeCell ref="L101:L102"/>
    <mergeCell ref="M3:M4"/>
    <mergeCell ref="M10:M11"/>
    <mergeCell ref="M22:M23"/>
    <mergeCell ref="M37:M38"/>
    <mergeCell ref="M101:M102"/>
    <mergeCell ref="Q3:Q4"/>
    <mergeCell ref="Q10:Q11"/>
    <mergeCell ref="Q22:Q23"/>
    <mergeCell ref="Q37:Q38"/>
    <mergeCell ref="Q101:Q102"/>
  </mergeCells>
  <pageMargins left="0.7" right="0.7" top="0.75" bottom="0.75" header="0.3" footer="0.3"/>
  <pageSetup paperSize="8" scale="6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6"/>
  <sheetViews>
    <sheetView view="pageBreakPreview" zoomScale="145" zoomScaleNormal="100" topLeftCell="A196" workbookViewId="0">
      <selection activeCell="A202" sqref="A202:A205"/>
    </sheetView>
  </sheetViews>
  <sheetFormatPr defaultColWidth="9" defaultRowHeight="13.5" outlineLevelCol="7"/>
  <cols>
    <col min="1" max="1" width="6.25" customWidth="1"/>
    <col min="2" max="2" width="14.1333333333333" customWidth="1"/>
    <col min="3" max="3" width="15.5" customWidth="1"/>
    <col min="4" max="4" width="16.725" customWidth="1"/>
    <col min="6" max="6" width="7.84166666666667" customWidth="1"/>
    <col min="7" max="7" width="7.66666666666667" customWidth="1"/>
    <col min="8" max="8" width="11.4083333333333" customWidth="1"/>
  </cols>
  <sheetData>
    <row r="1" ht="25.5" spans="1:8">
      <c r="A1" s="45" t="s">
        <v>0</v>
      </c>
      <c r="B1" s="45"/>
      <c r="C1" s="45"/>
      <c r="D1" s="45"/>
      <c r="E1" s="45"/>
      <c r="F1" s="45"/>
      <c r="G1" s="45"/>
      <c r="H1" s="45"/>
    </row>
    <row r="2" ht="14.25" spans="1:1">
      <c r="A2" t="s">
        <v>218</v>
      </c>
    </row>
    <row r="3" ht="46.5" customHeight="1" spans="1:8">
      <c r="A3" s="46" t="s">
        <v>2</v>
      </c>
      <c r="B3" s="47" t="s">
        <v>219</v>
      </c>
      <c r="C3" s="47" t="s">
        <v>3</v>
      </c>
      <c r="D3" s="47" t="s">
        <v>4</v>
      </c>
      <c r="E3" s="47" t="s">
        <v>5</v>
      </c>
      <c r="F3" s="47" t="s">
        <v>220</v>
      </c>
      <c r="G3" s="47" t="s">
        <v>221</v>
      </c>
      <c r="H3" s="47" t="s">
        <v>222</v>
      </c>
    </row>
    <row r="4" ht="18" customHeight="1" spans="1:8">
      <c r="A4" s="48">
        <v>1</v>
      </c>
      <c r="B4" s="49" t="s">
        <v>223</v>
      </c>
      <c r="C4" s="49" t="s">
        <v>224</v>
      </c>
      <c r="D4" s="49" t="s">
        <v>225</v>
      </c>
      <c r="E4" s="49" t="s">
        <v>226</v>
      </c>
      <c r="F4" s="49">
        <v>320</v>
      </c>
      <c r="G4" s="49">
        <v>5.6</v>
      </c>
      <c r="H4" s="49">
        <f t="shared" ref="H4:H67" si="0">F4*G4</f>
        <v>1792</v>
      </c>
    </row>
    <row r="5" ht="14.25" spans="1:8">
      <c r="A5" s="48">
        <v>2</v>
      </c>
      <c r="B5" s="49" t="s">
        <v>223</v>
      </c>
      <c r="C5" s="49" t="s">
        <v>227</v>
      </c>
      <c r="D5" s="49" t="s">
        <v>228</v>
      </c>
      <c r="E5" s="49" t="s">
        <v>226</v>
      </c>
      <c r="F5" s="49">
        <v>400</v>
      </c>
      <c r="G5" s="49">
        <v>3</v>
      </c>
      <c r="H5" s="49">
        <f t="shared" si="0"/>
        <v>1200</v>
      </c>
    </row>
    <row r="6" ht="14.25" spans="1:8">
      <c r="A6" s="48">
        <v>3</v>
      </c>
      <c r="B6" s="49" t="s">
        <v>223</v>
      </c>
      <c r="C6" s="49" t="s">
        <v>227</v>
      </c>
      <c r="D6" s="49" t="s">
        <v>229</v>
      </c>
      <c r="E6" s="49" t="s">
        <v>226</v>
      </c>
      <c r="F6" s="49">
        <v>380</v>
      </c>
      <c r="G6" s="49">
        <v>3</v>
      </c>
      <c r="H6" s="49">
        <f t="shared" si="0"/>
        <v>1140</v>
      </c>
    </row>
    <row r="7" ht="14.25" spans="1:8">
      <c r="A7" s="48">
        <v>4</v>
      </c>
      <c r="B7" s="49" t="s">
        <v>223</v>
      </c>
      <c r="C7" s="49" t="s">
        <v>230</v>
      </c>
      <c r="D7" s="49" t="s">
        <v>231</v>
      </c>
      <c r="E7" s="49" t="s">
        <v>226</v>
      </c>
      <c r="F7" s="49">
        <v>220</v>
      </c>
      <c r="G7" s="49">
        <v>6.5</v>
      </c>
      <c r="H7" s="49">
        <f t="shared" si="0"/>
        <v>1430</v>
      </c>
    </row>
    <row r="8" ht="14.25" spans="1:8">
      <c r="A8" s="48">
        <v>5</v>
      </c>
      <c r="B8" s="49" t="s">
        <v>223</v>
      </c>
      <c r="C8" s="49" t="s">
        <v>230</v>
      </c>
      <c r="D8" s="49" t="s">
        <v>232</v>
      </c>
      <c r="E8" s="49" t="s">
        <v>226</v>
      </c>
      <c r="F8" s="49">
        <v>300</v>
      </c>
      <c r="G8" s="49">
        <v>6.5</v>
      </c>
      <c r="H8" s="49">
        <f t="shared" si="0"/>
        <v>1950</v>
      </c>
    </row>
    <row r="9" ht="14.25" spans="1:8">
      <c r="A9" s="48">
        <v>6</v>
      </c>
      <c r="B9" s="49" t="s">
        <v>223</v>
      </c>
      <c r="C9" s="49" t="s">
        <v>233</v>
      </c>
      <c r="D9" s="49" t="s">
        <v>234</v>
      </c>
      <c r="E9" s="49" t="s">
        <v>226</v>
      </c>
      <c r="F9" s="49">
        <v>280</v>
      </c>
      <c r="G9" s="49">
        <v>5.5</v>
      </c>
      <c r="H9" s="49">
        <f t="shared" si="0"/>
        <v>1540</v>
      </c>
    </row>
    <row r="10" ht="14.25" spans="1:8">
      <c r="A10" s="48">
        <v>7</v>
      </c>
      <c r="B10" s="49" t="s">
        <v>223</v>
      </c>
      <c r="C10" s="49" t="s">
        <v>233</v>
      </c>
      <c r="D10" s="49" t="s">
        <v>235</v>
      </c>
      <c r="E10" s="49" t="s">
        <v>226</v>
      </c>
      <c r="F10" s="49">
        <v>250</v>
      </c>
      <c r="G10" s="49">
        <v>6</v>
      </c>
      <c r="H10" s="49">
        <f t="shared" si="0"/>
        <v>1500</v>
      </c>
    </row>
    <row r="11" ht="14.25" spans="1:8">
      <c r="A11" s="48">
        <v>8</v>
      </c>
      <c r="B11" s="49" t="s">
        <v>223</v>
      </c>
      <c r="C11" s="49" t="s">
        <v>236</v>
      </c>
      <c r="D11" s="49" t="s">
        <v>237</v>
      </c>
      <c r="E11" s="49" t="s">
        <v>226</v>
      </c>
      <c r="F11" s="49">
        <v>200</v>
      </c>
      <c r="G11" s="49">
        <v>3</v>
      </c>
      <c r="H11" s="49">
        <f t="shared" si="0"/>
        <v>600</v>
      </c>
    </row>
    <row r="12" ht="14.25" spans="1:8">
      <c r="A12" s="48">
        <v>9</v>
      </c>
      <c r="B12" s="49" t="s">
        <v>238</v>
      </c>
      <c r="C12" s="49" t="s">
        <v>239</v>
      </c>
      <c r="D12" s="49"/>
      <c r="E12" s="49" t="s">
        <v>226</v>
      </c>
      <c r="F12" s="49">
        <v>301</v>
      </c>
      <c r="G12" s="49">
        <v>4</v>
      </c>
      <c r="H12" s="49">
        <f t="shared" si="0"/>
        <v>1204</v>
      </c>
    </row>
    <row r="13" ht="14.25" spans="1:8">
      <c r="A13" s="48">
        <v>10</v>
      </c>
      <c r="B13" s="49" t="s">
        <v>238</v>
      </c>
      <c r="C13" s="49" t="s">
        <v>240</v>
      </c>
      <c r="D13" s="49"/>
      <c r="E13" s="49" t="s">
        <v>226</v>
      </c>
      <c r="F13" s="49">
        <v>359.5</v>
      </c>
      <c r="G13" s="49">
        <v>5</v>
      </c>
      <c r="H13" s="49">
        <f t="shared" si="0"/>
        <v>1797.5</v>
      </c>
    </row>
    <row r="14" ht="14.25" spans="1:8">
      <c r="A14" s="48">
        <v>11</v>
      </c>
      <c r="B14" s="49" t="s">
        <v>238</v>
      </c>
      <c r="C14" s="49" t="s">
        <v>241</v>
      </c>
      <c r="D14" s="49"/>
      <c r="E14" s="49" t="s">
        <v>226</v>
      </c>
      <c r="F14" s="49">
        <v>375.4</v>
      </c>
      <c r="G14" s="49">
        <v>2.5</v>
      </c>
      <c r="H14" s="49">
        <f t="shared" si="0"/>
        <v>938.5</v>
      </c>
    </row>
    <row r="15" ht="14.25" spans="1:8">
      <c r="A15" s="48">
        <v>12</v>
      </c>
      <c r="B15" s="49" t="s">
        <v>238</v>
      </c>
      <c r="C15" s="49" t="s">
        <v>242</v>
      </c>
      <c r="D15" s="49"/>
      <c r="E15" s="49" t="s">
        <v>226</v>
      </c>
      <c r="F15" s="49">
        <v>537.2</v>
      </c>
      <c r="G15" s="49">
        <v>3</v>
      </c>
      <c r="H15" s="49">
        <f t="shared" si="0"/>
        <v>1611.6</v>
      </c>
    </row>
    <row r="16" ht="14.25" spans="1:8">
      <c r="A16" s="48">
        <v>13</v>
      </c>
      <c r="B16" s="49" t="s">
        <v>238</v>
      </c>
      <c r="C16" s="49" t="s">
        <v>243</v>
      </c>
      <c r="D16" s="49"/>
      <c r="E16" s="49" t="s">
        <v>226</v>
      </c>
      <c r="F16" s="49">
        <v>444</v>
      </c>
      <c r="G16" s="49">
        <v>6</v>
      </c>
      <c r="H16" s="49">
        <f t="shared" si="0"/>
        <v>2664</v>
      </c>
    </row>
    <row r="17" ht="14.25" spans="1:8">
      <c r="A17" s="48">
        <v>14</v>
      </c>
      <c r="B17" s="49" t="s">
        <v>238</v>
      </c>
      <c r="C17" s="49" t="s">
        <v>244</v>
      </c>
      <c r="D17" s="49"/>
      <c r="E17" s="49" t="s">
        <v>226</v>
      </c>
      <c r="F17" s="49">
        <v>260</v>
      </c>
      <c r="G17" s="49">
        <v>4</v>
      </c>
      <c r="H17" s="49">
        <f t="shared" si="0"/>
        <v>1040</v>
      </c>
    </row>
    <row r="18" ht="14.25" spans="1:8">
      <c r="A18" s="48">
        <v>15</v>
      </c>
      <c r="B18" s="49" t="s">
        <v>238</v>
      </c>
      <c r="C18" s="49" t="s">
        <v>245</v>
      </c>
      <c r="D18" s="49"/>
      <c r="E18" s="49" t="s">
        <v>226</v>
      </c>
      <c r="F18" s="49">
        <v>100</v>
      </c>
      <c r="G18" s="49">
        <v>7</v>
      </c>
      <c r="H18" s="49">
        <f t="shared" si="0"/>
        <v>700</v>
      </c>
    </row>
    <row r="19" ht="14.25" spans="1:8">
      <c r="A19" s="48">
        <v>16</v>
      </c>
      <c r="B19" s="49" t="s">
        <v>238</v>
      </c>
      <c r="C19" s="49" t="s">
        <v>246</v>
      </c>
      <c r="D19" s="49"/>
      <c r="E19" s="49" t="s">
        <v>226</v>
      </c>
      <c r="F19" s="49">
        <v>432.8</v>
      </c>
      <c r="G19" s="49">
        <v>5</v>
      </c>
      <c r="H19" s="49">
        <f t="shared" si="0"/>
        <v>2164</v>
      </c>
    </row>
    <row r="20" ht="24.75" spans="1:8">
      <c r="A20" s="48">
        <v>17</v>
      </c>
      <c r="B20" s="49" t="s">
        <v>247</v>
      </c>
      <c r="C20" s="49" t="s">
        <v>248</v>
      </c>
      <c r="D20" s="49" t="s">
        <v>249</v>
      </c>
      <c r="E20" s="49" t="s">
        <v>226</v>
      </c>
      <c r="F20" s="49">
        <v>2000</v>
      </c>
      <c r="G20" s="49">
        <v>4</v>
      </c>
      <c r="H20" s="49">
        <f t="shared" si="0"/>
        <v>8000</v>
      </c>
    </row>
    <row r="21" ht="24.75" spans="1:8">
      <c r="A21" s="48">
        <v>18</v>
      </c>
      <c r="B21" s="49" t="s">
        <v>247</v>
      </c>
      <c r="C21" s="49" t="s">
        <v>250</v>
      </c>
      <c r="D21" s="49" t="s">
        <v>251</v>
      </c>
      <c r="E21" s="49" t="s">
        <v>226</v>
      </c>
      <c r="F21" s="49">
        <v>4500</v>
      </c>
      <c r="G21" s="49">
        <v>6</v>
      </c>
      <c r="H21" s="49">
        <f t="shared" si="0"/>
        <v>27000</v>
      </c>
    </row>
    <row r="22" ht="14.25" spans="1:8">
      <c r="A22" s="48">
        <v>19</v>
      </c>
      <c r="B22" s="49" t="s">
        <v>247</v>
      </c>
      <c r="C22" s="49" t="s">
        <v>252</v>
      </c>
      <c r="D22" s="49" t="s">
        <v>253</v>
      </c>
      <c r="E22" s="49" t="s">
        <v>226</v>
      </c>
      <c r="F22" s="49">
        <v>2000</v>
      </c>
      <c r="G22" s="49">
        <v>4</v>
      </c>
      <c r="H22" s="49">
        <f t="shared" si="0"/>
        <v>8000</v>
      </c>
    </row>
    <row r="23" ht="14.25" spans="1:8">
      <c r="A23" s="48">
        <v>20</v>
      </c>
      <c r="B23" s="49" t="s">
        <v>247</v>
      </c>
      <c r="C23" s="49" t="s">
        <v>254</v>
      </c>
      <c r="D23" s="49" t="s">
        <v>255</v>
      </c>
      <c r="E23" s="49" t="s">
        <v>226</v>
      </c>
      <c r="F23" s="49">
        <v>700</v>
      </c>
      <c r="G23" s="49">
        <v>4</v>
      </c>
      <c r="H23" s="49">
        <f t="shared" si="0"/>
        <v>2800</v>
      </c>
    </row>
    <row r="24" ht="14.25" spans="1:8">
      <c r="A24" s="48">
        <v>21</v>
      </c>
      <c r="B24" s="49" t="s">
        <v>247</v>
      </c>
      <c r="C24" s="49" t="s">
        <v>256</v>
      </c>
      <c r="D24" s="49" t="s">
        <v>257</v>
      </c>
      <c r="E24" s="49" t="s">
        <v>226</v>
      </c>
      <c r="F24" s="49">
        <v>220</v>
      </c>
      <c r="G24" s="49">
        <v>8</v>
      </c>
      <c r="H24" s="49">
        <f t="shared" si="0"/>
        <v>1760</v>
      </c>
    </row>
    <row r="25" ht="14.25" spans="1:8">
      <c r="A25" s="48">
        <v>22</v>
      </c>
      <c r="B25" s="49" t="s">
        <v>247</v>
      </c>
      <c r="C25" s="49" t="s">
        <v>258</v>
      </c>
      <c r="D25" s="49" t="s">
        <v>257</v>
      </c>
      <c r="E25" s="49" t="s">
        <v>226</v>
      </c>
      <c r="F25" s="49">
        <v>220</v>
      </c>
      <c r="G25" s="49">
        <v>8</v>
      </c>
      <c r="H25" s="49">
        <f t="shared" si="0"/>
        <v>1760</v>
      </c>
    </row>
    <row r="26" ht="14.25" spans="1:8">
      <c r="A26" s="48">
        <v>23</v>
      </c>
      <c r="B26" s="49" t="s">
        <v>247</v>
      </c>
      <c r="C26" s="49" t="s">
        <v>259</v>
      </c>
      <c r="D26" s="49" t="s">
        <v>257</v>
      </c>
      <c r="E26" s="49" t="s">
        <v>226</v>
      </c>
      <c r="F26" s="49">
        <v>220</v>
      </c>
      <c r="G26" s="49">
        <v>8</v>
      </c>
      <c r="H26" s="49">
        <f t="shared" si="0"/>
        <v>1760</v>
      </c>
    </row>
    <row r="27" ht="14.25" spans="1:8">
      <c r="A27" s="48">
        <v>24</v>
      </c>
      <c r="B27" s="49" t="s">
        <v>260</v>
      </c>
      <c r="C27" s="49" t="s">
        <v>261</v>
      </c>
      <c r="D27" s="49" t="s">
        <v>262</v>
      </c>
      <c r="E27" s="49" t="s">
        <v>226</v>
      </c>
      <c r="F27" s="49">
        <v>124</v>
      </c>
      <c r="G27" s="49">
        <v>4</v>
      </c>
      <c r="H27" s="49">
        <f t="shared" si="0"/>
        <v>496</v>
      </c>
    </row>
    <row r="28" ht="14.25" spans="1:8">
      <c r="A28" s="48">
        <v>25</v>
      </c>
      <c r="B28" s="49" t="s">
        <v>260</v>
      </c>
      <c r="C28" s="49" t="s">
        <v>263</v>
      </c>
      <c r="D28" s="49" t="s">
        <v>264</v>
      </c>
      <c r="E28" s="49" t="s">
        <v>226</v>
      </c>
      <c r="F28" s="49">
        <v>128</v>
      </c>
      <c r="G28" s="49">
        <v>4</v>
      </c>
      <c r="H28" s="49">
        <f t="shared" si="0"/>
        <v>512</v>
      </c>
    </row>
    <row r="29" ht="14.25" spans="1:8">
      <c r="A29" s="48">
        <v>26</v>
      </c>
      <c r="B29" s="49" t="s">
        <v>260</v>
      </c>
      <c r="C29" s="49" t="s">
        <v>265</v>
      </c>
      <c r="D29" s="49" t="s">
        <v>264</v>
      </c>
      <c r="E29" s="49" t="s">
        <v>226</v>
      </c>
      <c r="F29" s="49">
        <v>132</v>
      </c>
      <c r="G29" s="49">
        <v>13</v>
      </c>
      <c r="H29" s="49">
        <f t="shared" si="0"/>
        <v>1716</v>
      </c>
    </row>
    <row r="30" ht="14.25" spans="1:8">
      <c r="A30" s="48">
        <v>27</v>
      </c>
      <c r="B30" s="49" t="s">
        <v>260</v>
      </c>
      <c r="C30" s="49" t="s">
        <v>266</v>
      </c>
      <c r="D30" s="49" t="s">
        <v>262</v>
      </c>
      <c r="E30" s="49" t="s">
        <v>226</v>
      </c>
      <c r="F30" s="49">
        <v>128</v>
      </c>
      <c r="G30" s="49">
        <v>13</v>
      </c>
      <c r="H30" s="49">
        <f t="shared" si="0"/>
        <v>1664</v>
      </c>
    </row>
    <row r="31" ht="14.25" spans="1:8">
      <c r="A31" s="48">
        <v>28</v>
      </c>
      <c r="B31" s="49" t="s">
        <v>260</v>
      </c>
      <c r="C31" s="49" t="s">
        <v>267</v>
      </c>
      <c r="D31" s="49" t="s">
        <v>268</v>
      </c>
      <c r="E31" s="49" t="s">
        <v>226</v>
      </c>
      <c r="F31" s="49">
        <v>26</v>
      </c>
      <c r="G31" s="49">
        <v>3</v>
      </c>
      <c r="H31" s="49">
        <f t="shared" si="0"/>
        <v>78</v>
      </c>
    </row>
    <row r="32" ht="14.25" spans="1:8">
      <c r="A32" s="48">
        <v>29</v>
      </c>
      <c r="B32" s="49" t="s">
        <v>260</v>
      </c>
      <c r="C32" s="49" t="s">
        <v>269</v>
      </c>
      <c r="D32" s="49" t="s">
        <v>268</v>
      </c>
      <c r="E32" s="49" t="s">
        <v>226</v>
      </c>
      <c r="F32" s="49">
        <v>26</v>
      </c>
      <c r="G32" s="49">
        <v>6</v>
      </c>
      <c r="H32" s="49">
        <f t="shared" si="0"/>
        <v>156</v>
      </c>
    </row>
    <row r="33" ht="14.25" spans="1:8">
      <c r="A33" s="48">
        <v>30</v>
      </c>
      <c r="B33" s="49" t="s">
        <v>260</v>
      </c>
      <c r="C33" s="49" t="s">
        <v>270</v>
      </c>
      <c r="D33" s="49" t="s">
        <v>268</v>
      </c>
      <c r="E33" s="49" t="s">
        <v>226</v>
      </c>
      <c r="F33" s="49">
        <v>26</v>
      </c>
      <c r="G33" s="49">
        <v>7</v>
      </c>
      <c r="H33" s="49">
        <f t="shared" si="0"/>
        <v>182</v>
      </c>
    </row>
    <row r="34" ht="14.25" spans="1:8">
      <c r="A34" s="48">
        <v>31</v>
      </c>
      <c r="B34" s="49" t="s">
        <v>260</v>
      </c>
      <c r="C34" s="49" t="s">
        <v>271</v>
      </c>
      <c r="D34" s="49" t="s">
        <v>268</v>
      </c>
      <c r="E34" s="49" t="s">
        <v>226</v>
      </c>
      <c r="F34" s="49">
        <v>26</v>
      </c>
      <c r="G34" s="49">
        <v>6</v>
      </c>
      <c r="H34" s="49">
        <f t="shared" si="0"/>
        <v>156</v>
      </c>
    </row>
    <row r="35" ht="14.25" spans="1:8">
      <c r="A35" s="48">
        <v>32</v>
      </c>
      <c r="B35" s="49" t="s">
        <v>260</v>
      </c>
      <c r="C35" s="49" t="s">
        <v>272</v>
      </c>
      <c r="D35" s="49" t="s">
        <v>268</v>
      </c>
      <c r="E35" s="49" t="s">
        <v>226</v>
      </c>
      <c r="F35" s="49">
        <v>26</v>
      </c>
      <c r="G35" s="49">
        <v>7</v>
      </c>
      <c r="H35" s="49">
        <f t="shared" si="0"/>
        <v>182</v>
      </c>
    </row>
    <row r="36" ht="14.25" spans="1:8">
      <c r="A36" s="48">
        <v>33</v>
      </c>
      <c r="B36" s="49" t="s">
        <v>260</v>
      </c>
      <c r="C36" s="49" t="s">
        <v>273</v>
      </c>
      <c r="D36" s="49" t="s">
        <v>274</v>
      </c>
      <c r="E36" s="49" t="s">
        <v>226</v>
      </c>
      <c r="F36" s="49">
        <v>116</v>
      </c>
      <c r="G36" s="49">
        <v>5</v>
      </c>
      <c r="H36" s="49">
        <f t="shared" si="0"/>
        <v>580</v>
      </c>
    </row>
    <row r="37" ht="14.25" spans="1:8">
      <c r="A37" s="48">
        <v>34</v>
      </c>
      <c r="B37" s="49" t="s">
        <v>260</v>
      </c>
      <c r="C37" s="49" t="s">
        <v>275</v>
      </c>
      <c r="D37" s="49" t="s">
        <v>276</v>
      </c>
      <c r="E37" s="49" t="s">
        <v>226</v>
      </c>
      <c r="F37" s="49">
        <v>84</v>
      </c>
      <c r="G37" s="49">
        <v>7</v>
      </c>
      <c r="H37" s="49">
        <f t="shared" si="0"/>
        <v>588</v>
      </c>
    </row>
    <row r="38" ht="14.25" spans="1:8">
      <c r="A38" s="48">
        <v>35</v>
      </c>
      <c r="B38" s="49" t="s">
        <v>260</v>
      </c>
      <c r="C38" s="49" t="s">
        <v>275</v>
      </c>
      <c r="D38" s="49" t="s">
        <v>277</v>
      </c>
      <c r="E38" s="49" t="s">
        <v>226</v>
      </c>
      <c r="F38" s="49">
        <v>84</v>
      </c>
      <c r="G38" s="49">
        <v>7</v>
      </c>
      <c r="H38" s="49">
        <f t="shared" si="0"/>
        <v>588</v>
      </c>
    </row>
    <row r="39" ht="14.25" spans="1:8">
      <c r="A39" s="48">
        <v>36</v>
      </c>
      <c r="B39" s="49" t="s">
        <v>260</v>
      </c>
      <c r="C39" s="49" t="s">
        <v>278</v>
      </c>
      <c r="D39" s="49" t="s">
        <v>277</v>
      </c>
      <c r="E39" s="49" t="s">
        <v>226</v>
      </c>
      <c r="F39" s="49">
        <v>84</v>
      </c>
      <c r="G39" s="49">
        <v>3</v>
      </c>
      <c r="H39" s="49">
        <f t="shared" si="0"/>
        <v>252</v>
      </c>
    </row>
    <row r="40" ht="14.25" spans="1:8">
      <c r="A40" s="48">
        <v>37</v>
      </c>
      <c r="B40" s="49" t="s">
        <v>260</v>
      </c>
      <c r="C40" s="49" t="s">
        <v>279</v>
      </c>
      <c r="D40" s="49" t="s">
        <v>280</v>
      </c>
      <c r="E40" s="49" t="s">
        <v>226</v>
      </c>
      <c r="F40" s="49">
        <v>105</v>
      </c>
      <c r="G40" s="49">
        <v>7</v>
      </c>
      <c r="H40" s="49">
        <f t="shared" si="0"/>
        <v>735</v>
      </c>
    </row>
    <row r="41" ht="14.25" spans="1:8">
      <c r="A41" s="48">
        <v>38</v>
      </c>
      <c r="B41" s="49" t="s">
        <v>260</v>
      </c>
      <c r="C41" s="49" t="s">
        <v>281</v>
      </c>
      <c r="D41" s="49" t="s">
        <v>282</v>
      </c>
      <c r="E41" s="49" t="s">
        <v>226</v>
      </c>
      <c r="F41" s="49">
        <v>65</v>
      </c>
      <c r="G41" s="49">
        <v>6</v>
      </c>
      <c r="H41" s="49">
        <f t="shared" si="0"/>
        <v>390</v>
      </c>
    </row>
    <row r="42" ht="14.25" spans="1:8">
      <c r="A42" s="48">
        <v>39</v>
      </c>
      <c r="B42" s="49" t="s">
        <v>260</v>
      </c>
      <c r="C42" s="49" t="s">
        <v>265</v>
      </c>
      <c r="D42" s="49" t="s">
        <v>283</v>
      </c>
      <c r="E42" s="49" t="s">
        <v>226</v>
      </c>
      <c r="F42" s="49">
        <v>64</v>
      </c>
      <c r="G42" s="49">
        <v>4</v>
      </c>
      <c r="H42" s="49">
        <f t="shared" si="0"/>
        <v>256</v>
      </c>
    </row>
    <row r="43" ht="14.25" spans="1:8">
      <c r="A43" s="48">
        <v>40</v>
      </c>
      <c r="B43" s="49" t="s">
        <v>284</v>
      </c>
      <c r="C43" s="49" t="s">
        <v>285</v>
      </c>
      <c r="D43" s="49"/>
      <c r="E43" s="49" t="s">
        <v>226</v>
      </c>
      <c r="F43" s="49">
        <v>186</v>
      </c>
      <c r="G43" s="49">
        <v>7.2</v>
      </c>
      <c r="H43" s="49">
        <f t="shared" si="0"/>
        <v>1339.2</v>
      </c>
    </row>
    <row r="44" ht="14.25" spans="1:8">
      <c r="A44" s="48">
        <v>41</v>
      </c>
      <c r="B44" s="49" t="s">
        <v>284</v>
      </c>
      <c r="C44" s="49" t="s">
        <v>286</v>
      </c>
      <c r="D44" s="49"/>
      <c r="E44" s="49" t="s">
        <v>226</v>
      </c>
      <c r="F44" s="49">
        <v>92</v>
      </c>
      <c r="G44" s="49">
        <v>2.5</v>
      </c>
      <c r="H44" s="49">
        <f t="shared" si="0"/>
        <v>230</v>
      </c>
    </row>
    <row r="45" ht="14.25" spans="1:8">
      <c r="A45" s="48">
        <v>42</v>
      </c>
      <c r="B45" s="49" t="s">
        <v>284</v>
      </c>
      <c r="C45" s="49" t="s">
        <v>287</v>
      </c>
      <c r="D45" s="49"/>
      <c r="E45" s="49" t="s">
        <v>226</v>
      </c>
      <c r="F45" s="49">
        <v>92</v>
      </c>
      <c r="G45" s="49">
        <v>2.575</v>
      </c>
      <c r="H45" s="49">
        <f t="shared" si="0"/>
        <v>236.9</v>
      </c>
    </row>
    <row r="46" ht="14.25" spans="1:8">
      <c r="A46" s="48">
        <v>43</v>
      </c>
      <c r="B46" s="49" t="s">
        <v>284</v>
      </c>
      <c r="C46" s="49" t="s">
        <v>288</v>
      </c>
      <c r="D46" s="49"/>
      <c r="E46" s="49" t="s">
        <v>226</v>
      </c>
      <c r="F46" s="49">
        <v>86</v>
      </c>
      <c r="G46" s="49">
        <v>2.775</v>
      </c>
      <c r="H46" s="49">
        <f t="shared" si="0"/>
        <v>238.65</v>
      </c>
    </row>
    <row r="47" ht="14.25" spans="1:8">
      <c r="A47" s="48">
        <v>44</v>
      </c>
      <c r="B47" s="49" t="s">
        <v>284</v>
      </c>
      <c r="C47" s="49" t="s">
        <v>289</v>
      </c>
      <c r="D47" s="49"/>
      <c r="E47" s="49" t="s">
        <v>226</v>
      </c>
      <c r="F47" s="49">
        <v>70</v>
      </c>
      <c r="G47" s="49">
        <v>2.425</v>
      </c>
      <c r="H47" s="49">
        <f t="shared" si="0"/>
        <v>169.75</v>
      </c>
    </row>
    <row r="48" ht="14.25" spans="1:8">
      <c r="A48" s="48">
        <v>45</v>
      </c>
      <c r="B48" s="49" t="s">
        <v>284</v>
      </c>
      <c r="C48" s="49" t="s">
        <v>290</v>
      </c>
      <c r="D48" s="49"/>
      <c r="E48" s="49" t="s">
        <v>226</v>
      </c>
      <c r="F48" s="49">
        <v>67</v>
      </c>
      <c r="G48" s="49">
        <v>3.2</v>
      </c>
      <c r="H48" s="49">
        <f t="shared" si="0"/>
        <v>214.4</v>
      </c>
    </row>
    <row r="49" ht="14.25" spans="1:8">
      <c r="A49" s="48">
        <v>46</v>
      </c>
      <c r="B49" s="49" t="s">
        <v>284</v>
      </c>
      <c r="C49" s="49" t="s">
        <v>291</v>
      </c>
      <c r="D49" s="49"/>
      <c r="E49" s="49" t="s">
        <v>226</v>
      </c>
      <c r="F49" s="49">
        <v>197</v>
      </c>
      <c r="G49" s="49">
        <v>5.75</v>
      </c>
      <c r="H49" s="49">
        <f t="shared" si="0"/>
        <v>1132.75</v>
      </c>
    </row>
    <row r="50" ht="14.25" spans="1:8">
      <c r="A50" s="48">
        <v>47</v>
      </c>
      <c r="B50" s="49" t="s">
        <v>284</v>
      </c>
      <c r="C50" s="49" t="s">
        <v>292</v>
      </c>
      <c r="D50" s="49"/>
      <c r="E50" s="49" t="s">
        <v>226</v>
      </c>
      <c r="F50" s="49">
        <v>214</v>
      </c>
      <c r="G50" s="49">
        <v>4.34</v>
      </c>
      <c r="H50" s="49">
        <f t="shared" si="0"/>
        <v>928.76</v>
      </c>
    </row>
    <row r="51" ht="14.25" spans="1:8">
      <c r="A51" s="48">
        <v>48</v>
      </c>
      <c r="B51" s="49" t="s">
        <v>284</v>
      </c>
      <c r="C51" s="49" t="s">
        <v>293</v>
      </c>
      <c r="D51" s="49"/>
      <c r="E51" s="49" t="s">
        <v>226</v>
      </c>
      <c r="F51" s="49">
        <v>73</v>
      </c>
      <c r="G51" s="49">
        <v>2.35</v>
      </c>
      <c r="H51" s="49">
        <f t="shared" si="0"/>
        <v>171.55</v>
      </c>
    </row>
    <row r="52" ht="14.25" spans="1:8">
      <c r="A52" s="48">
        <v>49</v>
      </c>
      <c r="B52" s="49" t="s">
        <v>284</v>
      </c>
      <c r="C52" s="49" t="s">
        <v>294</v>
      </c>
      <c r="D52" s="49"/>
      <c r="E52" s="49" t="s">
        <v>226</v>
      </c>
      <c r="F52" s="49">
        <v>63</v>
      </c>
      <c r="G52" s="49">
        <v>2.1</v>
      </c>
      <c r="H52" s="49">
        <f t="shared" si="0"/>
        <v>132.3</v>
      </c>
    </row>
    <row r="53" ht="14.25" spans="1:8">
      <c r="A53" s="48">
        <v>50</v>
      </c>
      <c r="B53" s="49" t="s">
        <v>284</v>
      </c>
      <c r="C53" s="49" t="s">
        <v>295</v>
      </c>
      <c r="D53" s="49"/>
      <c r="E53" s="49" t="s">
        <v>226</v>
      </c>
      <c r="F53" s="49">
        <v>66</v>
      </c>
      <c r="G53" s="49">
        <v>2.075</v>
      </c>
      <c r="H53" s="49">
        <f t="shared" si="0"/>
        <v>136.95</v>
      </c>
    </row>
    <row r="54" ht="14.25" spans="1:8">
      <c r="A54" s="48">
        <v>51</v>
      </c>
      <c r="B54" s="49" t="s">
        <v>284</v>
      </c>
      <c r="C54" s="49" t="s">
        <v>296</v>
      </c>
      <c r="D54" s="49"/>
      <c r="E54" s="49" t="s">
        <v>226</v>
      </c>
      <c r="F54" s="49">
        <v>76</v>
      </c>
      <c r="G54" s="49">
        <v>2.6</v>
      </c>
      <c r="H54" s="49">
        <f t="shared" si="0"/>
        <v>197.6</v>
      </c>
    </row>
    <row r="55" ht="14.25" spans="1:8">
      <c r="A55" s="48">
        <v>52</v>
      </c>
      <c r="B55" s="49" t="s">
        <v>284</v>
      </c>
      <c r="C55" s="49" t="s">
        <v>297</v>
      </c>
      <c r="D55" s="49"/>
      <c r="E55" s="49" t="s">
        <v>226</v>
      </c>
      <c r="F55" s="49">
        <v>76</v>
      </c>
      <c r="G55" s="49">
        <v>3.075</v>
      </c>
      <c r="H55" s="49">
        <f t="shared" si="0"/>
        <v>233.7</v>
      </c>
    </row>
    <row r="56" ht="14.25" spans="1:8">
      <c r="A56" s="48">
        <v>53</v>
      </c>
      <c r="B56" s="49" t="s">
        <v>284</v>
      </c>
      <c r="C56" s="49" t="s">
        <v>298</v>
      </c>
      <c r="D56" s="49"/>
      <c r="E56" s="49" t="s">
        <v>226</v>
      </c>
      <c r="F56" s="49">
        <v>91</v>
      </c>
      <c r="G56" s="49">
        <v>4.65</v>
      </c>
      <c r="H56" s="49">
        <f t="shared" si="0"/>
        <v>423.15</v>
      </c>
    </row>
    <row r="57" ht="14.25" spans="1:8">
      <c r="A57" s="48">
        <v>54</v>
      </c>
      <c r="B57" s="49" t="s">
        <v>284</v>
      </c>
      <c r="C57" s="49" t="s">
        <v>299</v>
      </c>
      <c r="D57" s="49"/>
      <c r="E57" s="49" t="s">
        <v>226</v>
      </c>
      <c r="F57" s="49">
        <v>63</v>
      </c>
      <c r="G57" s="49">
        <v>7.5</v>
      </c>
      <c r="H57" s="49">
        <f t="shared" si="0"/>
        <v>472.5</v>
      </c>
    </row>
    <row r="58" ht="14.25" spans="1:8">
      <c r="A58" s="48">
        <v>55</v>
      </c>
      <c r="B58" s="49" t="s">
        <v>284</v>
      </c>
      <c r="C58" s="49" t="s">
        <v>300</v>
      </c>
      <c r="D58" s="49"/>
      <c r="E58" s="49" t="s">
        <v>226</v>
      </c>
      <c r="F58" s="49">
        <v>85</v>
      </c>
      <c r="G58" s="49">
        <v>8.25</v>
      </c>
      <c r="H58" s="49">
        <f t="shared" si="0"/>
        <v>701.25</v>
      </c>
    </row>
    <row r="59" ht="14.25" spans="1:8">
      <c r="A59" s="48">
        <v>56</v>
      </c>
      <c r="B59" s="49" t="s">
        <v>284</v>
      </c>
      <c r="C59" s="49" t="s">
        <v>301</v>
      </c>
      <c r="D59" s="49"/>
      <c r="E59" s="49" t="s">
        <v>226</v>
      </c>
      <c r="F59" s="49">
        <v>89</v>
      </c>
      <c r="G59" s="49">
        <v>8.25</v>
      </c>
      <c r="H59" s="49">
        <f t="shared" si="0"/>
        <v>734.25</v>
      </c>
    </row>
    <row r="60" ht="14.25" spans="1:8">
      <c r="A60" s="48">
        <v>57</v>
      </c>
      <c r="B60" s="49" t="s">
        <v>284</v>
      </c>
      <c r="C60" s="49" t="s">
        <v>302</v>
      </c>
      <c r="D60" s="49"/>
      <c r="E60" s="49" t="s">
        <v>226</v>
      </c>
      <c r="F60" s="49">
        <v>53</v>
      </c>
      <c r="G60" s="49">
        <v>25</v>
      </c>
      <c r="H60" s="49">
        <f t="shared" si="0"/>
        <v>1325</v>
      </c>
    </row>
    <row r="61" ht="14.25" spans="1:8">
      <c r="A61" s="48">
        <v>58</v>
      </c>
      <c r="B61" s="49" t="s">
        <v>284</v>
      </c>
      <c r="C61" s="49" t="s">
        <v>303</v>
      </c>
      <c r="D61" s="49"/>
      <c r="E61" s="49" t="s">
        <v>226</v>
      </c>
      <c r="F61" s="49">
        <v>158</v>
      </c>
      <c r="G61" s="49">
        <v>5.2</v>
      </c>
      <c r="H61" s="49">
        <f t="shared" si="0"/>
        <v>821.6</v>
      </c>
    </row>
    <row r="62" ht="14.25" spans="1:8">
      <c r="A62" s="48">
        <v>59</v>
      </c>
      <c r="B62" s="49" t="s">
        <v>284</v>
      </c>
      <c r="C62" s="49" t="s">
        <v>304</v>
      </c>
      <c r="D62" s="49"/>
      <c r="E62" s="49" t="s">
        <v>226</v>
      </c>
      <c r="F62" s="49">
        <v>198</v>
      </c>
      <c r="G62" s="49">
        <v>6.3</v>
      </c>
      <c r="H62" s="49">
        <f t="shared" si="0"/>
        <v>1247.4</v>
      </c>
    </row>
    <row r="63" ht="14.25" spans="1:8">
      <c r="A63" s="48">
        <v>60</v>
      </c>
      <c r="B63" s="49" t="s">
        <v>284</v>
      </c>
      <c r="C63" s="49" t="s">
        <v>305</v>
      </c>
      <c r="D63" s="49"/>
      <c r="E63" s="49" t="s">
        <v>226</v>
      </c>
      <c r="F63" s="49">
        <v>76</v>
      </c>
      <c r="G63" s="49">
        <v>6.5</v>
      </c>
      <c r="H63" s="49">
        <f t="shared" si="0"/>
        <v>494</v>
      </c>
    </row>
    <row r="64" ht="14.25" spans="1:8">
      <c r="A64" s="48">
        <v>61</v>
      </c>
      <c r="B64" s="49" t="s">
        <v>284</v>
      </c>
      <c r="C64" s="49" t="s">
        <v>306</v>
      </c>
      <c r="D64" s="49"/>
      <c r="E64" s="49" t="s">
        <v>226</v>
      </c>
      <c r="F64" s="49">
        <v>120</v>
      </c>
      <c r="G64" s="49">
        <v>2.125</v>
      </c>
      <c r="H64" s="49">
        <f t="shared" si="0"/>
        <v>255</v>
      </c>
    </row>
    <row r="65" ht="14.25" spans="1:8">
      <c r="A65" s="48">
        <v>62</v>
      </c>
      <c r="B65" s="49" t="s">
        <v>284</v>
      </c>
      <c r="C65" s="49" t="s">
        <v>307</v>
      </c>
      <c r="D65" s="49"/>
      <c r="E65" s="49" t="s">
        <v>226</v>
      </c>
      <c r="F65" s="49">
        <v>119</v>
      </c>
      <c r="G65" s="49">
        <v>2.6</v>
      </c>
      <c r="H65" s="49">
        <f t="shared" si="0"/>
        <v>309.4</v>
      </c>
    </row>
    <row r="66" ht="14.25" spans="1:8">
      <c r="A66" s="48">
        <v>63</v>
      </c>
      <c r="B66" s="49" t="s">
        <v>284</v>
      </c>
      <c r="C66" s="49" t="s">
        <v>308</v>
      </c>
      <c r="D66" s="49"/>
      <c r="E66" s="49" t="s">
        <v>226</v>
      </c>
      <c r="F66" s="49">
        <v>62</v>
      </c>
      <c r="G66" s="49">
        <v>5.8</v>
      </c>
      <c r="H66" s="49">
        <f t="shared" si="0"/>
        <v>359.6</v>
      </c>
    </row>
    <row r="67" ht="14.25" spans="1:8">
      <c r="A67" s="48">
        <v>64</v>
      </c>
      <c r="B67" s="49" t="s">
        <v>284</v>
      </c>
      <c r="C67" s="49" t="s">
        <v>309</v>
      </c>
      <c r="D67" s="49"/>
      <c r="E67" s="49" t="s">
        <v>226</v>
      </c>
      <c r="F67" s="49">
        <v>106</v>
      </c>
      <c r="G67" s="49">
        <v>3.05</v>
      </c>
      <c r="H67" s="49">
        <f t="shared" si="0"/>
        <v>323.3</v>
      </c>
    </row>
    <row r="68" ht="14.25" spans="1:8">
      <c r="A68" s="48">
        <v>65</v>
      </c>
      <c r="B68" s="49" t="s">
        <v>284</v>
      </c>
      <c r="C68" s="49" t="s">
        <v>310</v>
      </c>
      <c r="D68" s="49"/>
      <c r="E68" s="49" t="s">
        <v>226</v>
      </c>
      <c r="F68" s="49">
        <v>79</v>
      </c>
      <c r="G68" s="49">
        <v>3.5</v>
      </c>
      <c r="H68" s="49">
        <f t="shared" ref="H68:H114" si="1">F68*G68</f>
        <v>276.5</v>
      </c>
    </row>
    <row r="69" ht="14.25" spans="1:8">
      <c r="A69" s="48">
        <v>66</v>
      </c>
      <c r="B69" s="49" t="s">
        <v>284</v>
      </c>
      <c r="C69" s="49" t="s">
        <v>311</v>
      </c>
      <c r="D69" s="49"/>
      <c r="E69" s="49" t="s">
        <v>226</v>
      </c>
      <c r="F69" s="49">
        <v>60</v>
      </c>
      <c r="G69" s="49">
        <v>2.9</v>
      </c>
      <c r="H69" s="49">
        <f t="shared" si="1"/>
        <v>174</v>
      </c>
    </row>
    <row r="70" ht="14.25" spans="1:8">
      <c r="A70" s="48">
        <v>67</v>
      </c>
      <c r="B70" s="49" t="s">
        <v>284</v>
      </c>
      <c r="C70" s="49" t="s">
        <v>312</v>
      </c>
      <c r="D70" s="49"/>
      <c r="E70" s="49" t="s">
        <v>226</v>
      </c>
      <c r="F70" s="49">
        <v>53</v>
      </c>
      <c r="G70" s="49">
        <v>2.35</v>
      </c>
      <c r="H70" s="49">
        <f t="shared" si="1"/>
        <v>124.55</v>
      </c>
    </row>
    <row r="71" ht="14.25" spans="1:8">
      <c r="A71" s="48">
        <v>68</v>
      </c>
      <c r="B71" s="49" t="s">
        <v>284</v>
      </c>
      <c r="C71" s="49" t="s">
        <v>313</v>
      </c>
      <c r="D71" s="49"/>
      <c r="E71" s="49" t="s">
        <v>226</v>
      </c>
      <c r="F71" s="49">
        <v>60</v>
      </c>
      <c r="G71" s="49">
        <v>5.25</v>
      </c>
      <c r="H71" s="49">
        <f t="shared" si="1"/>
        <v>315</v>
      </c>
    </row>
    <row r="72" ht="14.25" spans="1:8">
      <c r="A72" s="48">
        <v>69</v>
      </c>
      <c r="B72" s="49" t="s">
        <v>284</v>
      </c>
      <c r="C72" s="49" t="s">
        <v>314</v>
      </c>
      <c r="D72" s="49"/>
      <c r="E72" s="49" t="s">
        <v>226</v>
      </c>
      <c r="F72" s="49">
        <v>62</v>
      </c>
      <c r="G72" s="49">
        <v>1.6</v>
      </c>
      <c r="H72" s="49">
        <f t="shared" si="1"/>
        <v>99.2</v>
      </c>
    </row>
    <row r="73" ht="14.25" spans="1:8">
      <c r="A73" s="48">
        <v>70</v>
      </c>
      <c r="B73" s="49" t="s">
        <v>284</v>
      </c>
      <c r="C73" s="49" t="s">
        <v>315</v>
      </c>
      <c r="D73" s="49"/>
      <c r="E73" s="49" t="s">
        <v>226</v>
      </c>
      <c r="F73" s="49">
        <v>85</v>
      </c>
      <c r="G73" s="49">
        <v>2.4</v>
      </c>
      <c r="H73" s="49">
        <f t="shared" si="1"/>
        <v>204</v>
      </c>
    </row>
    <row r="74" ht="14.25" spans="1:8">
      <c r="A74" s="48">
        <v>71</v>
      </c>
      <c r="B74" s="49" t="s">
        <v>284</v>
      </c>
      <c r="C74" s="49" t="s">
        <v>316</v>
      </c>
      <c r="D74" s="49"/>
      <c r="E74" s="49" t="s">
        <v>226</v>
      </c>
      <c r="F74" s="49">
        <v>230</v>
      </c>
      <c r="G74" s="49">
        <v>3.3</v>
      </c>
      <c r="H74" s="49">
        <f t="shared" si="1"/>
        <v>759</v>
      </c>
    </row>
    <row r="75" ht="14.25" spans="1:8">
      <c r="A75" s="48">
        <v>72</v>
      </c>
      <c r="B75" s="49" t="s">
        <v>284</v>
      </c>
      <c r="C75" s="49" t="s">
        <v>317</v>
      </c>
      <c r="D75" s="49"/>
      <c r="E75" s="49" t="s">
        <v>226</v>
      </c>
      <c r="F75" s="49">
        <v>163</v>
      </c>
      <c r="G75" s="49">
        <v>6</v>
      </c>
      <c r="H75" s="49">
        <f t="shared" si="1"/>
        <v>978</v>
      </c>
    </row>
    <row r="76" ht="14.25" spans="1:8">
      <c r="A76" s="48">
        <v>73</v>
      </c>
      <c r="B76" s="49" t="s">
        <v>284</v>
      </c>
      <c r="C76" s="49" t="s">
        <v>318</v>
      </c>
      <c r="D76" s="49"/>
      <c r="E76" s="49" t="s">
        <v>226</v>
      </c>
      <c r="F76" s="49">
        <v>71.5</v>
      </c>
      <c r="G76" s="49">
        <v>2.7</v>
      </c>
      <c r="H76" s="49">
        <f t="shared" si="1"/>
        <v>193.05</v>
      </c>
    </row>
    <row r="77" ht="14.25" spans="1:8">
      <c r="A77" s="48">
        <v>74</v>
      </c>
      <c r="B77" s="49" t="s">
        <v>284</v>
      </c>
      <c r="C77" s="49" t="s">
        <v>319</v>
      </c>
      <c r="D77" s="49"/>
      <c r="E77" s="49" t="s">
        <v>226</v>
      </c>
      <c r="F77" s="49">
        <v>80</v>
      </c>
      <c r="G77" s="49">
        <v>2.1</v>
      </c>
      <c r="H77" s="49">
        <f t="shared" si="1"/>
        <v>168</v>
      </c>
    </row>
    <row r="78" ht="14.25" spans="1:8">
      <c r="A78" s="48">
        <v>75</v>
      </c>
      <c r="B78" s="49" t="s">
        <v>284</v>
      </c>
      <c r="C78" s="49" t="s">
        <v>320</v>
      </c>
      <c r="D78" s="49"/>
      <c r="E78" s="49" t="s">
        <v>226</v>
      </c>
      <c r="F78" s="49">
        <v>66</v>
      </c>
      <c r="G78" s="49">
        <v>2.85</v>
      </c>
      <c r="H78" s="49">
        <f t="shared" si="1"/>
        <v>188.1</v>
      </c>
    </row>
    <row r="79" ht="14.25" spans="1:8">
      <c r="A79" s="48">
        <v>76</v>
      </c>
      <c r="B79" s="49" t="s">
        <v>284</v>
      </c>
      <c r="C79" s="49" t="s">
        <v>321</v>
      </c>
      <c r="D79" s="49"/>
      <c r="E79" s="49" t="s">
        <v>226</v>
      </c>
      <c r="F79" s="49">
        <v>260</v>
      </c>
      <c r="G79" s="49">
        <v>2.95</v>
      </c>
      <c r="H79" s="49">
        <f t="shared" si="1"/>
        <v>767</v>
      </c>
    </row>
    <row r="80" ht="14.25" spans="1:8">
      <c r="A80" s="48">
        <v>77</v>
      </c>
      <c r="B80" s="49" t="s">
        <v>284</v>
      </c>
      <c r="C80" s="49" t="s">
        <v>322</v>
      </c>
      <c r="D80" s="49"/>
      <c r="E80" s="49" t="s">
        <v>226</v>
      </c>
      <c r="F80" s="49">
        <v>220</v>
      </c>
      <c r="G80" s="49">
        <v>5.6</v>
      </c>
      <c r="H80" s="49">
        <f t="shared" si="1"/>
        <v>1232</v>
      </c>
    </row>
    <row r="81" ht="14.25" spans="1:8">
      <c r="A81" s="48">
        <v>78</v>
      </c>
      <c r="B81" s="49" t="s">
        <v>284</v>
      </c>
      <c r="C81" s="49" t="s">
        <v>322</v>
      </c>
      <c r="D81" s="49"/>
      <c r="E81" s="49" t="s">
        <v>226</v>
      </c>
      <c r="F81" s="49">
        <v>123</v>
      </c>
      <c r="G81" s="49">
        <v>4.79</v>
      </c>
      <c r="H81" s="49">
        <f t="shared" si="1"/>
        <v>589.17</v>
      </c>
    </row>
    <row r="82" ht="14.25" spans="1:8">
      <c r="A82" s="48">
        <v>79</v>
      </c>
      <c r="B82" s="49" t="s">
        <v>284</v>
      </c>
      <c r="C82" s="49" t="s">
        <v>323</v>
      </c>
      <c r="D82" s="49"/>
      <c r="E82" s="49" t="s">
        <v>226</v>
      </c>
      <c r="F82" s="49">
        <v>52</v>
      </c>
      <c r="G82" s="49">
        <v>2.6</v>
      </c>
      <c r="H82" s="49">
        <f t="shared" si="1"/>
        <v>135.2</v>
      </c>
    </row>
    <row r="83" ht="14.25" spans="1:8">
      <c r="A83" s="48">
        <v>80</v>
      </c>
      <c r="B83" s="49" t="s">
        <v>284</v>
      </c>
      <c r="C83" s="49" t="s">
        <v>324</v>
      </c>
      <c r="D83" s="49"/>
      <c r="E83" s="49" t="s">
        <v>226</v>
      </c>
      <c r="F83" s="49">
        <v>67</v>
      </c>
      <c r="G83" s="49">
        <v>3.475</v>
      </c>
      <c r="H83" s="49">
        <f t="shared" si="1"/>
        <v>232.825</v>
      </c>
    </row>
    <row r="84" ht="14.25" spans="1:8">
      <c r="A84" s="48">
        <v>81</v>
      </c>
      <c r="B84" s="49" t="s">
        <v>284</v>
      </c>
      <c r="C84" s="49" t="s">
        <v>325</v>
      </c>
      <c r="D84" s="49"/>
      <c r="E84" s="49" t="s">
        <v>226</v>
      </c>
      <c r="F84" s="49">
        <v>70</v>
      </c>
      <c r="G84" s="49">
        <v>2.55</v>
      </c>
      <c r="H84" s="49">
        <f t="shared" si="1"/>
        <v>178.5</v>
      </c>
    </row>
    <row r="85" ht="14.25" spans="1:8">
      <c r="A85" s="48">
        <v>82</v>
      </c>
      <c r="B85" s="49" t="s">
        <v>284</v>
      </c>
      <c r="C85" s="49" t="s">
        <v>326</v>
      </c>
      <c r="D85" s="49"/>
      <c r="E85" s="49" t="s">
        <v>226</v>
      </c>
      <c r="F85" s="49">
        <v>48</v>
      </c>
      <c r="G85" s="49">
        <v>6.75</v>
      </c>
      <c r="H85" s="49">
        <f t="shared" si="1"/>
        <v>324</v>
      </c>
    </row>
    <row r="86" ht="14.25" spans="1:8">
      <c r="A86" s="48">
        <v>83</v>
      </c>
      <c r="B86" s="49" t="s">
        <v>284</v>
      </c>
      <c r="C86" s="49" t="s">
        <v>327</v>
      </c>
      <c r="D86" s="49"/>
      <c r="E86" s="49" t="s">
        <v>226</v>
      </c>
      <c r="F86" s="49">
        <v>108</v>
      </c>
      <c r="G86" s="49">
        <v>4.5</v>
      </c>
      <c r="H86" s="49">
        <f t="shared" si="1"/>
        <v>486</v>
      </c>
    </row>
    <row r="87" ht="14.25" spans="1:8">
      <c r="A87" s="48">
        <v>84</v>
      </c>
      <c r="B87" s="49" t="s">
        <v>284</v>
      </c>
      <c r="C87" s="49" t="s">
        <v>328</v>
      </c>
      <c r="D87" s="49"/>
      <c r="E87" s="49" t="s">
        <v>226</v>
      </c>
      <c r="F87" s="49">
        <v>151</v>
      </c>
      <c r="G87" s="49">
        <v>2.8</v>
      </c>
      <c r="H87" s="49">
        <f t="shared" si="1"/>
        <v>422.8</v>
      </c>
    </row>
    <row r="88" ht="14.25" spans="1:8">
      <c r="A88" s="48">
        <v>85</v>
      </c>
      <c r="B88" s="49" t="s">
        <v>284</v>
      </c>
      <c r="C88" s="49" t="s">
        <v>329</v>
      </c>
      <c r="D88" s="49"/>
      <c r="E88" s="49" t="s">
        <v>226</v>
      </c>
      <c r="F88" s="49">
        <v>120</v>
      </c>
      <c r="G88" s="49">
        <v>2.6</v>
      </c>
      <c r="H88" s="49">
        <f t="shared" si="1"/>
        <v>312</v>
      </c>
    </row>
    <row r="89" ht="14.25" spans="1:8">
      <c r="A89" s="48">
        <v>86</v>
      </c>
      <c r="B89" s="49" t="s">
        <v>284</v>
      </c>
      <c r="C89" s="49" t="s">
        <v>330</v>
      </c>
      <c r="D89" s="49"/>
      <c r="E89" s="49" t="s">
        <v>226</v>
      </c>
      <c r="F89" s="49">
        <v>49</v>
      </c>
      <c r="G89" s="49">
        <v>3.55</v>
      </c>
      <c r="H89" s="49">
        <f t="shared" si="1"/>
        <v>173.95</v>
      </c>
    </row>
    <row r="90" ht="14.25" spans="1:8">
      <c r="A90" s="48">
        <v>87</v>
      </c>
      <c r="B90" s="49" t="s">
        <v>284</v>
      </c>
      <c r="C90" s="49" t="s">
        <v>331</v>
      </c>
      <c r="D90" s="49"/>
      <c r="E90" s="49" t="s">
        <v>226</v>
      </c>
      <c r="F90" s="49">
        <v>111</v>
      </c>
      <c r="G90" s="49">
        <v>2.05</v>
      </c>
      <c r="H90" s="49">
        <f t="shared" si="1"/>
        <v>227.55</v>
      </c>
    </row>
    <row r="91" ht="14.25" spans="1:8">
      <c r="A91" s="48">
        <v>88</v>
      </c>
      <c r="B91" s="49" t="s">
        <v>284</v>
      </c>
      <c r="C91" s="49" t="s">
        <v>332</v>
      </c>
      <c r="D91" s="49"/>
      <c r="E91" s="49" t="s">
        <v>226</v>
      </c>
      <c r="F91" s="49">
        <v>47</v>
      </c>
      <c r="G91" s="49">
        <v>2.6</v>
      </c>
      <c r="H91" s="49">
        <f t="shared" si="1"/>
        <v>122.2</v>
      </c>
    </row>
    <row r="92" ht="14.25" spans="1:8">
      <c r="A92" s="48">
        <v>89</v>
      </c>
      <c r="B92" s="49" t="s">
        <v>284</v>
      </c>
      <c r="C92" s="49" t="s">
        <v>333</v>
      </c>
      <c r="D92" s="49"/>
      <c r="E92" s="49" t="s">
        <v>226</v>
      </c>
      <c r="F92" s="49">
        <v>30</v>
      </c>
      <c r="G92" s="49">
        <v>2.2</v>
      </c>
      <c r="H92" s="49">
        <f t="shared" si="1"/>
        <v>66</v>
      </c>
    </row>
    <row r="93" ht="14.25" spans="1:8">
      <c r="A93" s="48">
        <v>90</v>
      </c>
      <c r="B93" s="49" t="s">
        <v>284</v>
      </c>
      <c r="C93" s="49" t="s">
        <v>334</v>
      </c>
      <c r="D93" s="49"/>
      <c r="E93" s="49" t="s">
        <v>226</v>
      </c>
      <c r="F93" s="49">
        <v>142.5</v>
      </c>
      <c r="G93" s="49">
        <v>2.5</v>
      </c>
      <c r="H93" s="49">
        <f t="shared" si="1"/>
        <v>356.25</v>
      </c>
    </row>
    <row r="94" ht="14.25" spans="1:8">
      <c r="A94" s="48">
        <v>91</v>
      </c>
      <c r="B94" s="49" t="s">
        <v>284</v>
      </c>
      <c r="C94" s="49" t="s">
        <v>335</v>
      </c>
      <c r="D94" s="49"/>
      <c r="E94" s="49" t="s">
        <v>226</v>
      </c>
      <c r="F94" s="49">
        <v>1465</v>
      </c>
      <c r="G94" s="49">
        <v>3</v>
      </c>
      <c r="H94" s="49">
        <f t="shared" si="1"/>
        <v>4395</v>
      </c>
    </row>
    <row r="95" ht="14.25" spans="1:8">
      <c r="A95" s="48">
        <v>92</v>
      </c>
      <c r="B95" s="49" t="s">
        <v>284</v>
      </c>
      <c r="C95" s="49" t="s">
        <v>336</v>
      </c>
      <c r="D95" s="49"/>
      <c r="E95" s="49" t="s">
        <v>226</v>
      </c>
      <c r="F95" s="49">
        <v>155</v>
      </c>
      <c r="G95" s="49">
        <v>5</v>
      </c>
      <c r="H95" s="49">
        <f t="shared" si="1"/>
        <v>775</v>
      </c>
    </row>
    <row r="96" ht="14.25" spans="1:8">
      <c r="A96" s="48">
        <v>93</v>
      </c>
      <c r="B96" s="49" t="s">
        <v>284</v>
      </c>
      <c r="C96" s="49" t="s">
        <v>337</v>
      </c>
      <c r="D96" s="49"/>
      <c r="E96" s="49" t="s">
        <v>226</v>
      </c>
      <c r="F96" s="49">
        <v>174</v>
      </c>
      <c r="G96" s="49">
        <v>3.03</v>
      </c>
      <c r="H96" s="49">
        <f t="shared" si="1"/>
        <v>527.22</v>
      </c>
    </row>
    <row r="97" ht="14.25" spans="1:8">
      <c r="A97" s="48">
        <v>94</v>
      </c>
      <c r="B97" s="49" t="s">
        <v>284</v>
      </c>
      <c r="C97" s="49" t="s">
        <v>338</v>
      </c>
      <c r="D97" s="49"/>
      <c r="E97" s="49" t="s">
        <v>226</v>
      </c>
      <c r="F97" s="49">
        <v>40</v>
      </c>
      <c r="G97" s="49">
        <v>2.825</v>
      </c>
      <c r="H97" s="49">
        <f t="shared" si="1"/>
        <v>113</v>
      </c>
    </row>
    <row r="98" ht="14.25" spans="1:8">
      <c r="A98" s="48">
        <v>95</v>
      </c>
      <c r="B98" s="49" t="s">
        <v>284</v>
      </c>
      <c r="C98" s="49" t="s">
        <v>339</v>
      </c>
      <c r="D98" s="49"/>
      <c r="E98" s="49" t="s">
        <v>226</v>
      </c>
      <c r="F98" s="49">
        <v>38</v>
      </c>
      <c r="G98" s="49">
        <v>2.8</v>
      </c>
      <c r="H98" s="49">
        <f t="shared" si="1"/>
        <v>106.4</v>
      </c>
    </row>
    <row r="99" ht="14.25" spans="1:8">
      <c r="A99" s="48">
        <v>96</v>
      </c>
      <c r="B99" s="49" t="s">
        <v>284</v>
      </c>
      <c r="C99" s="49" t="s">
        <v>340</v>
      </c>
      <c r="D99" s="49"/>
      <c r="E99" s="49" t="s">
        <v>226</v>
      </c>
      <c r="F99" s="49">
        <v>37</v>
      </c>
      <c r="G99" s="49">
        <v>3.125</v>
      </c>
      <c r="H99" s="49">
        <f t="shared" si="1"/>
        <v>115.625</v>
      </c>
    </row>
    <row r="100" ht="14.25" spans="1:8">
      <c r="A100" s="48">
        <v>97</v>
      </c>
      <c r="B100" s="49" t="s">
        <v>284</v>
      </c>
      <c r="C100" s="49" t="s">
        <v>341</v>
      </c>
      <c r="D100" s="49"/>
      <c r="E100" s="49" t="s">
        <v>226</v>
      </c>
      <c r="F100" s="49">
        <v>39</v>
      </c>
      <c r="G100" s="49">
        <v>7.95</v>
      </c>
      <c r="H100" s="49">
        <f t="shared" si="1"/>
        <v>310.05</v>
      </c>
    </row>
    <row r="101" ht="14.25" spans="1:8">
      <c r="A101" s="50">
        <v>98</v>
      </c>
      <c r="B101" s="51" t="s">
        <v>284</v>
      </c>
      <c r="C101" s="51" t="s">
        <v>342</v>
      </c>
      <c r="D101" s="51"/>
      <c r="E101" s="51" t="s">
        <v>226</v>
      </c>
      <c r="F101" s="51">
        <v>168</v>
      </c>
      <c r="G101" s="51">
        <v>7.75</v>
      </c>
      <c r="H101" s="49">
        <f t="shared" si="1"/>
        <v>1302</v>
      </c>
    </row>
    <row r="102" ht="14.25" spans="1:8">
      <c r="A102" s="48">
        <v>99</v>
      </c>
      <c r="B102" s="49" t="s">
        <v>284</v>
      </c>
      <c r="C102" s="49" t="s">
        <v>343</v>
      </c>
      <c r="D102" s="49"/>
      <c r="E102" s="49" t="s">
        <v>226</v>
      </c>
      <c r="F102" s="49">
        <v>31.5</v>
      </c>
      <c r="G102" s="49">
        <v>2.2</v>
      </c>
      <c r="H102" s="49">
        <f t="shared" si="1"/>
        <v>69.3</v>
      </c>
    </row>
    <row r="103" ht="14.25" spans="1:8">
      <c r="A103" s="48">
        <v>100</v>
      </c>
      <c r="B103" s="49" t="s">
        <v>284</v>
      </c>
      <c r="C103" s="49" t="s">
        <v>344</v>
      </c>
      <c r="D103" s="49"/>
      <c r="E103" s="49" t="s">
        <v>226</v>
      </c>
      <c r="F103" s="49">
        <v>31.5</v>
      </c>
      <c r="G103" s="49">
        <v>2.55</v>
      </c>
      <c r="H103" s="49">
        <f t="shared" si="1"/>
        <v>80.325</v>
      </c>
    </row>
    <row r="104" ht="14.25" spans="1:8">
      <c r="A104" s="48">
        <v>101</v>
      </c>
      <c r="B104" s="49" t="s">
        <v>284</v>
      </c>
      <c r="C104" s="49" t="s">
        <v>345</v>
      </c>
      <c r="D104" s="49"/>
      <c r="E104" s="49" t="s">
        <v>226</v>
      </c>
      <c r="F104" s="49">
        <v>35.5</v>
      </c>
      <c r="G104" s="49">
        <v>3.75</v>
      </c>
      <c r="H104" s="49">
        <f t="shared" si="1"/>
        <v>133.125</v>
      </c>
    </row>
    <row r="105" ht="14.25" spans="1:8">
      <c r="A105" s="48">
        <v>102</v>
      </c>
      <c r="B105" s="49" t="s">
        <v>284</v>
      </c>
      <c r="C105" s="49" t="s">
        <v>346</v>
      </c>
      <c r="D105" s="49"/>
      <c r="E105" s="49" t="s">
        <v>226</v>
      </c>
      <c r="F105" s="49">
        <v>37</v>
      </c>
      <c r="G105" s="49">
        <v>1.5</v>
      </c>
      <c r="H105" s="49">
        <f t="shared" si="1"/>
        <v>55.5</v>
      </c>
    </row>
    <row r="106" ht="14.25" spans="1:8">
      <c r="A106" s="48">
        <v>103</v>
      </c>
      <c r="B106" s="49" t="s">
        <v>284</v>
      </c>
      <c r="C106" s="49" t="s">
        <v>347</v>
      </c>
      <c r="D106" s="49"/>
      <c r="E106" s="49" t="s">
        <v>226</v>
      </c>
      <c r="F106" s="49">
        <v>38</v>
      </c>
      <c r="G106" s="49">
        <v>2.7</v>
      </c>
      <c r="H106" s="49">
        <f t="shared" si="1"/>
        <v>102.6</v>
      </c>
    </row>
    <row r="107" ht="14.25" spans="1:8">
      <c r="A107" s="48">
        <v>104</v>
      </c>
      <c r="B107" s="49" t="s">
        <v>284</v>
      </c>
      <c r="C107" s="49" t="s">
        <v>348</v>
      </c>
      <c r="D107" s="49"/>
      <c r="E107" s="49" t="s">
        <v>226</v>
      </c>
      <c r="F107" s="49">
        <v>37</v>
      </c>
      <c r="G107" s="49">
        <v>2.65</v>
      </c>
      <c r="H107" s="49">
        <f t="shared" si="1"/>
        <v>98.05</v>
      </c>
    </row>
    <row r="108" ht="14.25" spans="1:8">
      <c r="A108" s="48">
        <v>105</v>
      </c>
      <c r="B108" s="49" t="s">
        <v>284</v>
      </c>
      <c r="C108" s="49" t="s">
        <v>349</v>
      </c>
      <c r="D108" s="49"/>
      <c r="E108" s="49" t="s">
        <v>226</v>
      </c>
      <c r="F108" s="49">
        <v>67.5</v>
      </c>
      <c r="G108" s="49">
        <v>1.9</v>
      </c>
      <c r="H108" s="49">
        <f t="shared" si="1"/>
        <v>128.25</v>
      </c>
    </row>
    <row r="109" ht="14.25" spans="1:8">
      <c r="A109" s="48">
        <v>106</v>
      </c>
      <c r="B109" s="49" t="s">
        <v>284</v>
      </c>
      <c r="C109" s="49" t="s">
        <v>334</v>
      </c>
      <c r="D109" s="49"/>
      <c r="E109" s="49" t="s">
        <v>226</v>
      </c>
      <c r="F109" s="49">
        <v>43</v>
      </c>
      <c r="G109" s="49">
        <v>1.95</v>
      </c>
      <c r="H109" s="49">
        <f t="shared" si="1"/>
        <v>83.85</v>
      </c>
    </row>
    <row r="110" ht="14.25" spans="1:8">
      <c r="A110" s="48">
        <v>107</v>
      </c>
      <c r="B110" s="49" t="s">
        <v>284</v>
      </c>
      <c r="C110" s="49" t="s">
        <v>350</v>
      </c>
      <c r="D110" s="49"/>
      <c r="E110" s="49" t="s">
        <v>226</v>
      </c>
      <c r="F110" s="49">
        <v>50</v>
      </c>
      <c r="G110" s="49">
        <v>2.4</v>
      </c>
      <c r="H110" s="49">
        <f t="shared" si="1"/>
        <v>120</v>
      </c>
    </row>
    <row r="111" ht="14.25" spans="1:8">
      <c r="A111" s="48">
        <v>108</v>
      </c>
      <c r="B111" s="49" t="s">
        <v>284</v>
      </c>
      <c r="C111" s="49" t="s">
        <v>351</v>
      </c>
      <c r="D111" s="49"/>
      <c r="E111" s="49" t="s">
        <v>226</v>
      </c>
      <c r="F111" s="49">
        <v>51</v>
      </c>
      <c r="G111" s="49">
        <v>1.85</v>
      </c>
      <c r="H111" s="49">
        <f t="shared" si="1"/>
        <v>94.35</v>
      </c>
    </row>
    <row r="112" ht="14.25" spans="1:8">
      <c r="A112" s="48">
        <v>109</v>
      </c>
      <c r="B112" s="49" t="s">
        <v>284</v>
      </c>
      <c r="C112" s="49" t="s">
        <v>352</v>
      </c>
      <c r="D112" s="49"/>
      <c r="E112" s="49" t="s">
        <v>226</v>
      </c>
      <c r="F112" s="49">
        <v>17</v>
      </c>
      <c r="G112" s="49">
        <v>2</v>
      </c>
      <c r="H112" s="49">
        <f t="shared" si="1"/>
        <v>34</v>
      </c>
    </row>
    <row r="113" ht="14.25" spans="1:8">
      <c r="A113" s="48">
        <v>110</v>
      </c>
      <c r="B113" s="49" t="s">
        <v>284</v>
      </c>
      <c r="C113" s="49" t="s">
        <v>353</v>
      </c>
      <c r="D113" s="49"/>
      <c r="E113" s="49" t="s">
        <v>226</v>
      </c>
      <c r="F113" s="49">
        <v>89</v>
      </c>
      <c r="G113" s="49">
        <v>3</v>
      </c>
      <c r="H113" s="49">
        <f t="shared" si="1"/>
        <v>267</v>
      </c>
    </row>
    <row r="114" ht="14.25" spans="1:8">
      <c r="A114" s="48">
        <v>111</v>
      </c>
      <c r="B114" s="49" t="s">
        <v>284</v>
      </c>
      <c r="C114" s="49" t="s">
        <v>354</v>
      </c>
      <c r="D114" s="49"/>
      <c r="E114" s="49" t="s">
        <v>226</v>
      </c>
      <c r="F114" s="49">
        <v>23</v>
      </c>
      <c r="G114" s="49">
        <v>2.9</v>
      </c>
      <c r="H114" s="49">
        <f t="shared" si="1"/>
        <v>66.7</v>
      </c>
    </row>
    <row r="115" ht="14.25" spans="1:8">
      <c r="A115" s="48">
        <v>112</v>
      </c>
      <c r="B115" s="49" t="s">
        <v>284</v>
      </c>
      <c r="C115" s="49" t="s">
        <v>355</v>
      </c>
      <c r="D115" s="49"/>
      <c r="E115" s="49" t="s">
        <v>226</v>
      </c>
      <c r="F115" s="49"/>
      <c r="G115" s="49"/>
      <c r="H115" s="49">
        <v>1300</v>
      </c>
    </row>
    <row r="116" ht="14.25" spans="1:8">
      <c r="A116" s="48">
        <v>113</v>
      </c>
      <c r="B116" s="49" t="s">
        <v>284</v>
      </c>
      <c r="C116" s="49" t="s">
        <v>356</v>
      </c>
      <c r="D116" s="49" t="s">
        <v>41</v>
      </c>
      <c r="E116" s="49" t="s">
        <v>226</v>
      </c>
      <c r="F116" s="49"/>
      <c r="G116" s="49"/>
      <c r="H116" s="49">
        <v>2408</v>
      </c>
    </row>
    <row r="117" ht="14.25" spans="1:8">
      <c r="A117" s="48">
        <v>114</v>
      </c>
      <c r="B117" s="49" t="s">
        <v>284</v>
      </c>
      <c r="C117" s="49" t="s">
        <v>357</v>
      </c>
      <c r="D117" s="49" t="s">
        <v>41</v>
      </c>
      <c r="E117" s="49" t="s">
        <v>226</v>
      </c>
      <c r="F117" s="49"/>
      <c r="G117" s="49"/>
      <c r="H117" s="49">
        <v>4610</v>
      </c>
    </row>
    <row r="118" ht="14.25" spans="1:8">
      <c r="A118" s="48">
        <v>115</v>
      </c>
      <c r="B118" s="49" t="s">
        <v>358</v>
      </c>
      <c r="C118" s="49" t="s">
        <v>359</v>
      </c>
      <c r="D118" s="49"/>
      <c r="E118" s="49" t="s">
        <v>226</v>
      </c>
      <c r="F118" s="49">
        <v>200</v>
      </c>
      <c r="G118" s="49">
        <v>6</v>
      </c>
      <c r="H118" s="49">
        <f t="shared" ref="H118:H131" si="2">F118*G118</f>
        <v>1200</v>
      </c>
    </row>
    <row r="119" ht="14.25" spans="1:8">
      <c r="A119" s="48">
        <v>116</v>
      </c>
      <c r="B119" s="49" t="s">
        <v>358</v>
      </c>
      <c r="C119" s="49" t="s">
        <v>360</v>
      </c>
      <c r="D119" s="49"/>
      <c r="E119" s="49" t="s">
        <v>226</v>
      </c>
      <c r="F119" s="49">
        <v>190</v>
      </c>
      <c r="G119" s="49">
        <v>3</v>
      </c>
      <c r="H119" s="49">
        <f t="shared" si="2"/>
        <v>570</v>
      </c>
    </row>
    <row r="120" ht="14.25" spans="1:8">
      <c r="A120" s="48">
        <v>117</v>
      </c>
      <c r="B120" s="49" t="s">
        <v>358</v>
      </c>
      <c r="C120" s="49" t="s">
        <v>361</v>
      </c>
      <c r="D120" s="49"/>
      <c r="E120" s="49" t="s">
        <v>226</v>
      </c>
      <c r="F120" s="49">
        <v>180</v>
      </c>
      <c r="G120" s="49">
        <v>3</v>
      </c>
      <c r="H120" s="49">
        <f t="shared" si="2"/>
        <v>540</v>
      </c>
    </row>
    <row r="121" ht="14.25" spans="1:8">
      <c r="A121" s="48">
        <v>118</v>
      </c>
      <c r="B121" s="49" t="s">
        <v>358</v>
      </c>
      <c r="C121" s="49" t="s">
        <v>362</v>
      </c>
      <c r="D121" s="49"/>
      <c r="E121" s="49" t="s">
        <v>226</v>
      </c>
      <c r="F121" s="49">
        <v>230</v>
      </c>
      <c r="G121" s="49">
        <v>2</v>
      </c>
      <c r="H121" s="49">
        <f t="shared" si="2"/>
        <v>460</v>
      </c>
    </row>
    <row r="122" ht="14.25" spans="1:8">
      <c r="A122" s="48">
        <v>119</v>
      </c>
      <c r="B122" s="49" t="s">
        <v>358</v>
      </c>
      <c r="C122" s="49" t="s">
        <v>363</v>
      </c>
      <c r="D122" s="49"/>
      <c r="E122" s="49" t="s">
        <v>226</v>
      </c>
      <c r="F122" s="49">
        <v>100</v>
      </c>
      <c r="G122" s="49">
        <v>3</v>
      </c>
      <c r="H122" s="49">
        <f t="shared" si="2"/>
        <v>300</v>
      </c>
    </row>
    <row r="123" ht="14.25" spans="1:8">
      <c r="A123" s="48">
        <v>120</v>
      </c>
      <c r="B123" s="49" t="s">
        <v>358</v>
      </c>
      <c r="C123" s="49" t="s">
        <v>364</v>
      </c>
      <c r="D123" s="49"/>
      <c r="E123" s="49" t="s">
        <v>226</v>
      </c>
      <c r="F123" s="49">
        <v>200</v>
      </c>
      <c r="G123" s="49">
        <v>3</v>
      </c>
      <c r="H123" s="49">
        <f t="shared" si="2"/>
        <v>600</v>
      </c>
    </row>
    <row r="124" ht="14.25" spans="1:8">
      <c r="A124" s="48">
        <v>121</v>
      </c>
      <c r="B124" s="49" t="s">
        <v>358</v>
      </c>
      <c r="C124" s="49" t="s">
        <v>365</v>
      </c>
      <c r="D124" s="49"/>
      <c r="E124" s="49" t="s">
        <v>226</v>
      </c>
      <c r="F124" s="49">
        <v>200</v>
      </c>
      <c r="G124" s="49">
        <v>3</v>
      </c>
      <c r="H124" s="49">
        <f t="shared" si="2"/>
        <v>600</v>
      </c>
    </row>
    <row r="125" ht="14.25" spans="1:8">
      <c r="A125" s="48">
        <v>122</v>
      </c>
      <c r="B125" s="49" t="s">
        <v>358</v>
      </c>
      <c r="C125" s="49" t="s">
        <v>366</v>
      </c>
      <c r="D125" s="49"/>
      <c r="E125" s="49" t="s">
        <v>226</v>
      </c>
      <c r="F125" s="49">
        <v>200</v>
      </c>
      <c r="G125" s="49">
        <v>5</v>
      </c>
      <c r="H125" s="49">
        <f t="shared" si="2"/>
        <v>1000</v>
      </c>
    </row>
    <row r="126" ht="14.25" spans="1:8">
      <c r="A126" s="48">
        <v>123</v>
      </c>
      <c r="B126" s="49" t="s">
        <v>358</v>
      </c>
      <c r="C126" s="49" t="s">
        <v>367</v>
      </c>
      <c r="D126" s="49"/>
      <c r="E126" s="49" t="s">
        <v>226</v>
      </c>
      <c r="F126" s="49">
        <v>300</v>
      </c>
      <c r="G126" s="49">
        <v>2.5</v>
      </c>
      <c r="H126" s="49">
        <f t="shared" si="2"/>
        <v>750</v>
      </c>
    </row>
    <row r="127" ht="14.25" spans="1:8">
      <c r="A127" s="48">
        <v>124</v>
      </c>
      <c r="B127" s="49" t="s">
        <v>358</v>
      </c>
      <c r="C127" s="49" t="s">
        <v>368</v>
      </c>
      <c r="D127" s="49"/>
      <c r="E127" s="49" t="s">
        <v>226</v>
      </c>
      <c r="F127" s="49">
        <v>60</v>
      </c>
      <c r="G127" s="49">
        <v>2</v>
      </c>
      <c r="H127" s="49">
        <f t="shared" si="2"/>
        <v>120</v>
      </c>
    </row>
    <row r="128" ht="14.25" spans="1:8">
      <c r="A128" s="48">
        <v>125</v>
      </c>
      <c r="B128" s="49" t="s">
        <v>358</v>
      </c>
      <c r="C128" s="49" t="s">
        <v>112</v>
      </c>
      <c r="D128" s="49"/>
      <c r="E128" s="49" t="s">
        <v>226</v>
      </c>
      <c r="F128" s="49">
        <v>200</v>
      </c>
      <c r="G128" s="49">
        <v>6</v>
      </c>
      <c r="H128" s="49">
        <f t="shared" si="2"/>
        <v>1200</v>
      </c>
    </row>
    <row r="129" ht="14.25" spans="1:8">
      <c r="A129" s="48">
        <v>126</v>
      </c>
      <c r="B129" s="49" t="s">
        <v>358</v>
      </c>
      <c r="C129" s="49" t="s">
        <v>369</v>
      </c>
      <c r="D129" s="49"/>
      <c r="E129" s="49" t="s">
        <v>226</v>
      </c>
      <c r="F129" s="49">
        <v>200</v>
      </c>
      <c r="G129" s="49">
        <v>3</v>
      </c>
      <c r="H129" s="49">
        <f t="shared" si="2"/>
        <v>600</v>
      </c>
    </row>
    <row r="130" ht="14.25" spans="1:8">
      <c r="A130" s="48">
        <v>127</v>
      </c>
      <c r="B130" s="49" t="s">
        <v>358</v>
      </c>
      <c r="C130" s="49" t="s">
        <v>370</v>
      </c>
      <c r="D130" s="49"/>
      <c r="E130" s="49" t="s">
        <v>226</v>
      </c>
      <c r="F130" s="49">
        <v>70</v>
      </c>
      <c r="G130" s="49">
        <v>4</v>
      </c>
      <c r="H130" s="49">
        <f t="shared" si="2"/>
        <v>280</v>
      </c>
    </row>
    <row r="131" ht="14.25" spans="1:8">
      <c r="A131" s="48">
        <v>128</v>
      </c>
      <c r="B131" s="49" t="s">
        <v>358</v>
      </c>
      <c r="C131" s="49" t="s">
        <v>371</v>
      </c>
      <c r="D131" s="49"/>
      <c r="E131" s="49" t="s">
        <v>226</v>
      </c>
      <c r="F131" s="49">
        <v>200</v>
      </c>
      <c r="G131" s="49">
        <v>6</v>
      </c>
      <c r="H131" s="49">
        <f t="shared" si="2"/>
        <v>1200</v>
      </c>
    </row>
    <row r="132" ht="14.25" spans="1:8">
      <c r="A132" s="48">
        <v>129</v>
      </c>
      <c r="B132" s="49" t="s">
        <v>358</v>
      </c>
      <c r="C132" s="49" t="s">
        <v>372</v>
      </c>
      <c r="D132" s="49"/>
      <c r="E132" s="49" t="s">
        <v>226</v>
      </c>
      <c r="F132" s="49"/>
      <c r="G132" s="49"/>
      <c r="H132" s="49">
        <v>3899</v>
      </c>
    </row>
    <row r="133" ht="14.25" spans="1:8">
      <c r="A133" s="48">
        <v>130</v>
      </c>
      <c r="B133" s="49" t="s">
        <v>358</v>
      </c>
      <c r="C133" s="49" t="s">
        <v>373</v>
      </c>
      <c r="D133" s="49" t="s">
        <v>374</v>
      </c>
      <c r="E133" s="49" t="s">
        <v>226</v>
      </c>
      <c r="F133" s="52">
        <v>68</v>
      </c>
      <c r="G133" s="52">
        <v>10</v>
      </c>
      <c r="H133" s="52">
        <v>680</v>
      </c>
    </row>
    <row r="134" ht="14.25" spans="1:8">
      <c r="A134" s="48">
        <v>131</v>
      </c>
      <c r="B134" s="49" t="s">
        <v>358</v>
      </c>
      <c r="C134" s="52" t="s">
        <v>375</v>
      </c>
      <c r="D134" s="49"/>
      <c r="E134" s="49" t="s">
        <v>226</v>
      </c>
      <c r="F134" s="52"/>
      <c r="G134" s="52"/>
      <c r="H134" s="52">
        <v>6697</v>
      </c>
    </row>
    <row r="135" ht="24.75" spans="1:8">
      <c r="A135" s="48">
        <v>132</v>
      </c>
      <c r="B135" s="49" t="s">
        <v>376</v>
      </c>
      <c r="C135" s="49" t="s">
        <v>377</v>
      </c>
      <c r="D135" s="49"/>
      <c r="E135" s="49" t="s">
        <v>226</v>
      </c>
      <c r="F135" s="49">
        <v>2000</v>
      </c>
      <c r="G135" s="49">
        <v>3</v>
      </c>
      <c r="H135" s="49">
        <f t="shared" ref="H135:H195" si="3">F135*G135</f>
        <v>6000</v>
      </c>
    </row>
    <row r="136" ht="14.25" spans="1:8">
      <c r="A136" s="48">
        <v>133</v>
      </c>
      <c r="B136" s="49" t="s">
        <v>376</v>
      </c>
      <c r="C136" s="49" t="s">
        <v>378</v>
      </c>
      <c r="D136" s="49"/>
      <c r="E136" s="49" t="s">
        <v>226</v>
      </c>
      <c r="F136" s="49">
        <v>2600</v>
      </c>
      <c r="G136" s="49">
        <v>3.5</v>
      </c>
      <c r="H136" s="49">
        <f t="shared" si="3"/>
        <v>9100</v>
      </c>
    </row>
    <row r="137" ht="24.75" spans="1:8">
      <c r="A137" s="48">
        <v>134</v>
      </c>
      <c r="B137" s="49" t="s">
        <v>376</v>
      </c>
      <c r="C137" s="49" t="s">
        <v>379</v>
      </c>
      <c r="D137" s="49"/>
      <c r="E137" s="49" t="s">
        <v>226</v>
      </c>
      <c r="F137" s="49">
        <v>1850</v>
      </c>
      <c r="G137" s="49">
        <v>3</v>
      </c>
      <c r="H137" s="49">
        <f t="shared" si="3"/>
        <v>5550</v>
      </c>
    </row>
    <row r="138" ht="24.75" spans="1:8">
      <c r="A138" s="48">
        <v>135</v>
      </c>
      <c r="B138" s="49" t="s">
        <v>376</v>
      </c>
      <c r="C138" s="49" t="s">
        <v>380</v>
      </c>
      <c r="D138" s="49"/>
      <c r="E138" s="49" t="s">
        <v>226</v>
      </c>
      <c r="F138" s="49">
        <v>1000</v>
      </c>
      <c r="G138" s="49">
        <v>3.5</v>
      </c>
      <c r="H138" s="49">
        <f t="shared" si="3"/>
        <v>3500</v>
      </c>
    </row>
    <row r="139" ht="14.25" spans="1:8">
      <c r="A139" s="48">
        <v>136</v>
      </c>
      <c r="B139" s="49" t="s">
        <v>381</v>
      </c>
      <c r="C139" s="49" t="s">
        <v>98</v>
      </c>
      <c r="D139" s="49"/>
      <c r="E139" s="49" t="s">
        <v>226</v>
      </c>
      <c r="F139" s="49">
        <v>380</v>
      </c>
      <c r="G139" s="49">
        <v>8</v>
      </c>
      <c r="H139" s="49">
        <f t="shared" si="3"/>
        <v>3040</v>
      </c>
    </row>
    <row r="140" ht="14.25" spans="1:8">
      <c r="A140" s="48">
        <v>137</v>
      </c>
      <c r="B140" s="49" t="s">
        <v>381</v>
      </c>
      <c r="C140" s="49" t="s">
        <v>382</v>
      </c>
      <c r="D140" s="49"/>
      <c r="E140" s="49" t="s">
        <v>226</v>
      </c>
      <c r="F140" s="49">
        <v>120</v>
      </c>
      <c r="G140" s="49">
        <v>9</v>
      </c>
      <c r="H140" s="49">
        <f t="shared" si="3"/>
        <v>1080</v>
      </c>
    </row>
    <row r="141" ht="14.25" spans="1:8">
      <c r="A141" s="48">
        <v>138</v>
      </c>
      <c r="B141" s="49" t="s">
        <v>381</v>
      </c>
      <c r="C141" s="49" t="s">
        <v>141</v>
      </c>
      <c r="D141" s="49"/>
      <c r="E141" s="49" t="s">
        <v>226</v>
      </c>
      <c r="F141" s="49">
        <v>308</v>
      </c>
      <c r="G141" s="49">
        <v>8</v>
      </c>
      <c r="H141" s="49">
        <f t="shared" si="3"/>
        <v>2464</v>
      </c>
    </row>
    <row r="142" ht="14.25" spans="1:8">
      <c r="A142" s="48">
        <v>139</v>
      </c>
      <c r="B142" s="49" t="s">
        <v>381</v>
      </c>
      <c r="C142" s="49" t="s">
        <v>383</v>
      </c>
      <c r="D142" s="49"/>
      <c r="E142" s="49" t="s">
        <v>226</v>
      </c>
      <c r="F142" s="49">
        <v>285</v>
      </c>
      <c r="G142" s="49">
        <v>6.5</v>
      </c>
      <c r="H142" s="49">
        <f t="shared" si="3"/>
        <v>1852.5</v>
      </c>
    </row>
    <row r="143" ht="14.25" spans="1:8">
      <c r="A143" s="48">
        <v>140</v>
      </c>
      <c r="B143" s="49" t="s">
        <v>381</v>
      </c>
      <c r="C143" s="49" t="s">
        <v>384</v>
      </c>
      <c r="D143" s="49"/>
      <c r="E143" s="49" t="s">
        <v>226</v>
      </c>
      <c r="F143" s="49">
        <v>335</v>
      </c>
      <c r="G143" s="49">
        <v>6.5</v>
      </c>
      <c r="H143" s="49">
        <f t="shared" si="3"/>
        <v>2177.5</v>
      </c>
    </row>
    <row r="144" ht="14.25" spans="1:8">
      <c r="A144" s="48">
        <v>141</v>
      </c>
      <c r="B144" s="49" t="s">
        <v>381</v>
      </c>
      <c r="C144" s="49" t="s">
        <v>385</v>
      </c>
      <c r="D144" s="49"/>
      <c r="E144" s="49" t="s">
        <v>226</v>
      </c>
      <c r="F144" s="49">
        <v>210</v>
      </c>
      <c r="G144" s="49">
        <v>9</v>
      </c>
      <c r="H144" s="49">
        <f t="shared" si="3"/>
        <v>1890</v>
      </c>
    </row>
    <row r="145" ht="14.25" spans="1:8">
      <c r="A145" s="48">
        <v>142</v>
      </c>
      <c r="B145" s="49" t="s">
        <v>381</v>
      </c>
      <c r="C145" s="49" t="s">
        <v>386</v>
      </c>
      <c r="D145" s="49" t="s">
        <v>387</v>
      </c>
      <c r="E145" s="49" t="s">
        <v>226</v>
      </c>
      <c r="F145" s="49">
        <v>450</v>
      </c>
      <c r="G145" s="49">
        <v>6.5</v>
      </c>
      <c r="H145" s="49">
        <f t="shared" si="3"/>
        <v>2925</v>
      </c>
    </row>
    <row r="146" ht="14.25" spans="1:8">
      <c r="A146" s="48">
        <v>143</v>
      </c>
      <c r="B146" s="49" t="s">
        <v>381</v>
      </c>
      <c r="C146" s="49" t="s">
        <v>388</v>
      </c>
      <c r="D146" s="49" t="s">
        <v>389</v>
      </c>
      <c r="E146" s="49" t="s">
        <v>226</v>
      </c>
      <c r="F146" s="49">
        <v>485</v>
      </c>
      <c r="G146" s="49">
        <v>6.5</v>
      </c>
      <c r="H146" s="49">
        <f t="shared" si="3"/>
        <v>3152.5</v>
      </c>
    </row>
    <row r="147" ht="24.75" spans="1:8">
      <c r="A147" s="48">
        <v>144</v>
      </c>
      <c r="B147" s="49" t="s">
        <v>381</v>
      </c>
      <c r="C147" s="49" t="s">
        <v>390</v>
      </c>
      <c r="D147" s="49" t="s">
        <v>391</v>
      </c>
      <c r="E147" s="49" t="s">
        <v>226</v>
      </c>
      <c r="F147" s="49">
        <v>355</v>
      </c>
      <c r="G147" s="49">
        <v>8</v>
      </c>
      <c r="H147" s="49">
        <f t="shared" si="3"/>
        <v>2840</v>
      </c>
    </row>
    <row r="148" ht="14.25" spans="1:8">
      <c r="A148" s="48">
        <v>145</v>
      </c>
      <c r="B148" s="49" t="s">
        <v>381</v>
      </c>
      <c r="C148" s="49" t="s">
        <v>392</v>
      </c>
      <c r="D148" s="49" t="s">
        <v>393</v>
      </c>
      <c r="E148" s="49" t="s">
        <v>226</v>
      </c>
      <c r="F148" s="49">
        <v>486</v>
      </c>
      <c r="G148" s="49">
        <v>8.5</v>
      </c>
      <c r="H148" s="49">
        <f t="shared" si="3"/>
        <v>4131</v>
      </c>
    </row>
    <row r="149" ht="14.25" spans="1:8">
      <c r="A149" s="48">
        <v>146</v>
      </c>
      <c r="B149" s="49" t="s">
        <v>381</v>
      </c>
      <c r="C149" s="49" t="s">
        <v>394</v>
      </c>
      <c r="D149" s="49" t="s">
        <v>395</v>
      </c>
      <c r="E149" s="49" t="s">
        <v>226</v>
      </c>
      <c r="F149" s="49">
        <v>105</v>
      </c>
      <c r="G149" s="49">
        <v>8</v>
      </c>
      <c r="H149" s="49">
        <f t="shared" si="3"/>
        <v>840</v>
      </c>
    </row>
    <row r="150" ht="14.25" spans="1:8">
      <c r="A150" s="48">
        <v>147</v>
      </c>
      <c r="B150" s="49" t="s">
        <v>381</v>
      </c>
      <c r="C150" s="49" t="s">
        <v>396</v>
      </c>
      <c r="D150" s="49" t="s">
        <v>397</v>
      </c>
      <c r="E150" s="49" t="s">
        <v>226</v>
      </c>
      <c r="F150" s="49">
        <v>105</v>
      </c>
      <c r="G150" s="49">
        <v>7.5</v>
      </c>
      <c r="H150" s="49">
        <f t="shared" si="3"/>
        <v>787.5</v>
      </c>
    </row>
    <row r="151" ht="14.25" spans="1:8">
      <c r="A151" s="48">
        <v>148</v>
      </c>
      <c r="B151" s="49" t="s">
        <v>398</v>
      </c>
      <c r="C151" s="49" t="s">
        <v>399</v>
      </c>
      <c r="D151" s="49"/>
      <c r="E151" s="49" t="s">
        <v>226</v>
      </c>
      <c r="F151" s="49">
        <v>585</v>
      </c>
      <c r="G151" s="49">
        <v>3.6</v>
      </c>
      <c r="H151" s="49">
        <f t="shared" si="3"/>
        <v>2106</v>
      </c>
    </row>
    <row r="152" ht="14.25" spans="1:8">
      <c r="A152" s="48">
        <v>149</v>
      </c>
      <c r="B152" s="49" t="s">
        <v>398</v>
      </c>
      <c r="C152" s="49" t="s">
        <v>400</v>
      </c>
      <c r="D152" s="49"/>
      <c r="E152" s="49" t="s">
        <v>226</v>
      </c>
      <c r="F152" s="49">
        <v>300</v>
      </c>
      <c r="G152" s="49">
        <v>3</v>
      </c>
      <c r="H152" s="49">
        <f t="shared" si="3"/>
        <v>900</v>
      </c>
    </row>
    <row r="153" ht="14.25" spans="1:8">
      <c r="A153" s="48">
        <v>150</v>
      </c>
      <c r="B153" s="49" t="s">
        <v>398</v>
      </c>
      <c r="C153" s="49" t="s">
        <v>401</v>
      </c>
      <c r="D153" s="49"/>
      <c r="E153" s="49" t="s">
        <v>226</v>
      </c>
      <c r="F153" s="49">
        <v>126</v>
      </c>
      <c r="G153" s="49">
        <v>4</v>
      </c>
      <c r="H153" s="49">
        <f t="shared" si="3"/>
        <v>504</v>
      </c>
    </row>
    <row r="154" ht="14.25" spans="1:8">
      <c r="A154" s="48">
        <v>151</v>
      </c>
      <c r="B154" s="49" t="s">
        <v>398</v>
      </c>
      <c r="C154" s="49" t="s">
        <v>402</v>
      </c>
      <c r="D154" s="49"/>
      <c r="E154" s="49" t="s">
        <v>226</v>
      </c>
      <c r="F154" s="49">
        <v>147</v>
      </c>
      <c r="G154" s="49">
        <v>3</v>
      </c>
      <c r="H154" s="49">
        <f t="shared" si="3"/>
        <v>441</v>
      </c>
    </row>
    <row r="155" ht="14.25" spans="1:8">
      <c r="A155" s="48">
        <v>152</v>
      </c>
      <c r="B155" s="49" t="s">
        <v>398</v>
      </c>
      <c r="C155" s="49" t="s">
        <v>403</v>
      </c>
      <c r="D155" s="49"/>
      <c r="E155" s="49" t="s">
        <v>226</v>
      </c>
      <c r="F155" s="49">
        <v>22</v>
      </c>
      <c r="G155" s="49">
        <v>2</v>
      </c>
      <c r="H155" s="49">
        <f t="shared" si="3"/>
        <v>44</v>
      </c>
    </row>
    <row r="156" ht="14.25" spans="1:8">
      <c r="A156" s="48">
        <v>153</v>
      </c>
      <c r="B156" s="49" t="s">
        <v>398</v>
      </c>
      <c r="C156" s="49" t="s">
        <v>404</v>
      </c>
      <c r="D156" s="49"/>
      <c r="E156" s="49" t="s">
        <v>226</v>
      </c>
      <c r="F156" s="49">
        <v>302</v>
      </c>
      <c r="G156" s="49">
        <v>3.5</v>
      </c>
      <c r="H156" s="49">
        <f t="shared" si="3"/>
        <v>1057</v>
      </c>
    </row>
    <row r="157" ht="14.25" spans="1:8">
      <c r="A157" s="48">
        <v>154</v>
      </c>
      <c r="B157" s="49" t="s">
        <v>398</v>
      </c>
      <c r="C157" s="49" t="s">
        <v>405</v>
      </c>
      <c r="D157" s="49"/>
      <c r="E157" s="49" t="s">
        <v>226</v>
      </c>
      <c r="F157" s="49">
        <v>38</v>
      </c>
      <c r="G157" s="49">
        <v>3</v>
      </c>
      <c r="H157" s="49">
        <f t="shared" si="3"/>
        <v>114</v>
      </c>
    </row>
    <row r="158" ht="14.25" spans="1:8">
      <c r="A158" s="48">
        <v>155</v>
      </c>
      <c r="B158" s="49" t="s">
        <v>398</v>
      </c>
      <c r="C158" s="49" t="s">
        <v>406</v>
      </c>
      <c r="D158" s="49"/>
      <c r="E158" s="49" t="s">
        <v>226</v>
      </c>
      <c r="F158" s="49">
        <v>91</v>
      </c>
      <c r="G158" s="49">
        <v>5</v>
      </c>
      <c r="H158" s="49">
        <f t="shared" si="3"/>
        <v>455</v>
      </c>
    </row>
    <row r="159" ht="14.25" spans="1:8">
      <c r="A159" s="48">
        <v>156</v>
      </c>
      <c r="B159" s="49" t="s">
        <v>398</v>
      </c>
      <c r="C159" s="49" t="s">
        <v>407</v>
      </c>
      <c r="D159" s="49"/>
      <c r="E159" s="49" t="s">
        <v>226</v>
      </c>
      <c r="F159" s="49">
        <v>42</v>
      </c>
      <c r="G159" s="49">
        <v>2</v>
      </c>
      <c r="H159" s="49">
        <f t="shared" si="3"/>
        <v>84</v>
      </c>
    </row>
    <row r="160" ht="14.25" spans="1:8">
      <c r="A160" s="48">
        <v>157</v>
      </c>
      <c r="B160" s="49" t="s">
        <v>398</v>
      </c>
      <c r="C160" s="49" t="s">
        <v>408</v>
      </c>
      <c r="D160" s="49"/>
      <c r="E160" s="49" t="s">
        <v>226</v>
      </c>
      <c r="F160" s="49">
        <v>196</v>
      </c>
      <c r="G160" s="49">
        <v>3</v>
      </c>
      <c r="H160" s="49">
        <f t="shared" si="3"/>
        <v>588</v>
      </c>
    </row>
    <row r="161" ht="14.25" spans="1:8">
      <c r="A161" s="48">
        <v>158</v>
      </c>
      <c r="B161" s="49" t="s">
        <v>398</v>
      </c>
      <c r="C161" s="49" t="s">
        <v>409</v>
      </c>
      <c r="D161" s="49"/>
      <c r="E161" s="49" t="s">
        <v>226</v>
      </c>
      <c r="F161" s="49">
        <v>84</v>
      </c>
      <c r="G161" s="49">
        <v>4</v>
      </c>
      <c r="H161" s="49">
        <f t="shared" si="3"/>
        <v>336</v>
      </c>
    </row>
    <row r="162" ht="14.25" spans="1:8">
      <c r="A162" s="48">
        <v>159</v>
      </c>
      <c r="B162" s="49" t="s">
        <v>398</v>
      </c>
      <c r="C162" s="49" t="s">
        <v>410</v>
      </c>
      <c r="D162" s="49"/>
      <c r="E162" s="49" t="s">
        <v>226</v>
      </c>
      <c r="F162" s="49">
        <v>151</v>
      </c>
      <c r="G162" s="49">
        <v>3</v>
      </c>
      <c r="H162" s="49">
        <f t="shared" si="3"/>
        <v>453</v>
      </c>
    </row>
    <row r="163" ht="14.25" spans="1:8">
      <c r="A163" s="48">
        <v>160</v>
      </c>
      <c r="B163" s="49" t="s">
        <v>398</v>
      </c>
      <c r="C163" s="49" t="s">
        <v>411</v>
      </c>
      <c r="D163" s="49"/>
      <c r="E163" s="49" t="s">
        <v>226</v>
      </c>
      <c r="F163" s="49">
        <v>84</v>
      </c>
      <c r="G163" s="49">
        <v>2.5</v>
      </c>
      <c r="H163" s="49">
        <f t="shared" si="3"/>
        <v>210</v>
      </c>
    </row>
    <row r="164" ht="14.25" spans="1:8">
      <c r="A164" s="48">
        <v>161</v>
      </c>
      <c r="B164" s="49" t="s">
        <v>398</v>
      </c>
      <c r="C164" s="49" t="s">
        <v>412</v>
      </c>
      <c r="D164" s="49"/>
      <c r="E164" s="49" t="s">
        <v>226</v>
      </c>
      <c r="F164" s="49">
        <v>70</v>
      </c>
      <c r="G164" s="49">
        <v>3</v>
      </c>
      <c r="H164" s="49">
        <f t="shared" si="3"/>
        <v>210</v>
      </c>
    </row>
    <row r="165" ht="14.25" spans="1:8">
      <c r="A165" s="48">
        <v>162</v>
      </c>
      <c r="B165" s="49" t="s">
        <v>398</v>
      </c>
      <c r="C165" s="49" t="s">
        <v>413</v>
      </c>
      <c r="D165" s="49"/>
      <c r="E165" s="49" t="s">
        <v>226</v>
      </c>
      <c r="F165" s="49">
        <v>105</v>
      </c>
      <c r="G165" s="49">
        <v>5</v>
      </c>
      <c r="H165" s="49">
        <f t="shared" si="3"/>
        <v>525</v>
      </c>
    </row>
    <row r="166" ht="14.25" spans="1:8">
      <c r="A166" s="48">
        <v>163</v>
      </c>
      <c r="B166" s="49" t="s">
        <v>398</v>
      </c>
      <c r="C166" s="49" t="s">
        <v>414</v>
      </c>
      <c r="D166" s="49"/>
      <c r="E166" s="49" t="s">
        <v>226</v>
      </c>
      <c r="F166" s="49">
        <v>65</v>
      </c>
      <c r="G166" s="49">
        <v>3</v>
      </c>
      <c r="H166" s="49">
        <f t="shared" si="3"/>
        <v>195</v>
      </c>
    </row>
    <row r="167" ht="14.25" spans="1:8">
      <c r="A167" s="48">
        <v>164</v>
      </c>
      <c r="B167" s="49" t="s">
        <v>398</v>
      </c>
      <c r="C167" s="49" t="s">
        <v>415</v>
      </c>
      <c r="D167" s="49"/>
      <c r="E167" s="49" t="s">
        <v>226</v>
      </c>
      <c r="F167" s="49">
        <v>91</v>
      </c>
      <c r="G167" s="49">
        <v>4</v>
      </c>
      <c r="H167" s="49">
        <f t="shared" si="3"/>
        <v>364</v>
      </c>
    </row>
    <row r="168" ht="14.25" spans="1:8">
      <c r="A168" s="48">
        <v>165</v>
      </c>
      <c r="B168" s="49" t="s">
        <v>398</v>
      </c>
      <c r="C168" s="49" t="s">
        <v>416</v>
      </c>
      <c r="D168" s="49"/>
      <c r="E168" s="49" t="s">
        <v>226</v>
      </c>
      <c r="F168" s="49">
        <v>150</v>
      </c>
      <c r="G168" s="49">
        <v>8</v>
      </c>
      <c r="H168" s="49">
        <f t="shared" si="3"/>
        <v>1200</v>
      </c>
    </row>
    <row r="169" ht="14.25" spans="1:8">
      <c r="A169" s="48">
        <v>166</v>
      </c>
      <c r="B169" s="49" t="s">
        <v>398</v>
      </c>
      <c r="C169" s="49" t="s">
        <v>417</v>
      </c>
      <c r="D169" s="49"/>
      <c r="E169" s="49" t="s">
        <v>226</v>
      </c>
      <c r="F169" s="49">
        <v>100</v>
      </c>
      <c r="G169" s="49">
        <v>6</v>
      </c>
      <c r="H169" s="49">
        <f t="shared" si="3"/>
        <v>600</v>
      </c>
    </row>
    <row r="170" ht="14.25" spans="1:8">
      <c r="A170" s="48">
        <v>167</v>
      </c>
      <c r="B170" s="49" t="s">
        <v>398</v>
      </c>
      <c r="C170" s="49" t="s">
        <v>418</v>
      </c>
      <c r="D170" s="49"/>
      <c r="E170" s="49" t="s">
        <v>226</v>
      </c>
      <c r="F170" s="49">
        <v>100</v>
      </c>
      <c r="G170" s="49">
        <v>6</v>
      </c>
      <c r="H170" s="49">
        <f t="shared" si="3"/>
        <v>600</v>
      </c>
    </row>
    <row r="171" ht="14.25" spans="1:8">
      <c r="A171" s="48">
        <v>168</v>
      </c>
      <c r="B171" s="49" t="s">
        <v>398</v>
      </c>
      <c r="C171" s="49" t="s">
        <v>419</v>
      </c>
      <c r="D171" s="49"/>
      <c r="E171" s="49" t="s">
        <v>226</v>
      </c>
      <c r="F171" s="49">
        <v>60</v>
      </c>
      <c r="G171" s="49">
        <v>5</v>
      </c>
      <c r="H171" s="49">
        <f t="shared" si="3"/>
        <v>300</v>
      </c>
    </row>
    <row r="172" ht="14.25" spans="1:8">
      <c r="A172" s="48">
        <v>169</v>
      </c>
      <c r="B172" s="49" t="s">
        <v>398</v>
      </c>
      <c r="C172" s="49" t="s">
        <v>420</v>
      </c>
      <c r="D172" s="49"/>
      <c r="E172" s="49" t="s">
        <v>226</v>
      </c>
      <c r="F172" s="49">
        <v>40</v>
      </c>
      <c r="G172" s="49">
        <v>3</v>
      </c>
      <c r="H172" s="49">
        <f t="shared" si="3"/>
        <v>120</v>
      </c>
    </row>
    <row r="173" ht="14.25" spans="1:8">
      <c r="A173" s="48">
        <v>170</v>
      </c>
      <c r="B173" s="49" t="s">
        <v>421</v>
      </c>
      <c r="C173" s="49" t="s">
        <v>104</v>
      </c>
      <c r="D173" s="49"/>
      <c r="E173" s="49" t="s">
        <v>226</v>
      </c>
      <c r="F173" s="49">
        <v>650</v>
      </c>
      <c r="G173" s="49">
        <v>9</v>
      </c>
      <c r="H173" s="49">
        <f t="shared" si="3"/>
        <v>5850</v>
      </c>
    </row>
    <row r="174" ht="14.25" spans="1:8">
      <c r="A174" s="48">
        <v>171</v>
      </c>
      <c r="B174" s="49" t="s">
        <v>421</v>
      </c>
      <c r="C174" s="49" t="s">
        <v>422</v>
      </c>
      <c r="D174" s="49"/>
      <c r="E174" s="49" t="s">
        <v>226</v>
      </c>
      <c r="F174" s="49">
        <v>239</v>
      </c>
      <c r="G174" s="49">
        <v>4</v>
      </c>
      <c r="H174" s="49">
        <f t="shared" si="3"/>
        <v>956</v>
      </c>
    </row>
    <row r="175" ht="14.25" spans="1:8">
      <c r="A175" s="48">
        <v>172</v>
      </c>
      <c r="B175" s="49" t="s">
        <v>421</v>
      </c>
      <c r="C175" s="49" t="s">
        <v>423</v>
      </c>
      <c r="D175" s="49"/>
      <c r="E175" s="49" t="s">
        <v>226</v>
      </c>
      <c r="F175" s="49">
        <v>180</v>
      </c>
      <c r="G175" s="49">
        <v>4</v>
      </c>
      <c r="H175" s="49">
        <f t="shared" si="3"/>
        <v>720</v>
      </c>
    </row>
    <row r="176" ht="14.25" spans="1:8">
      <c r="A176" s="48">
        <v>173</v>
      </c>
      <c r="B176" s="49" t="s">
        <v>421</v>
      </c>
      <c r="C176" s="49" t="s">
        <v>424</v>
      </c>
      <c r="D176" s="49"/>
      <c r="E176" s="49" t="s">
        <v>226</v>
      </c>
      <c r="F176" s="49">
        <v>100</v>
      </c>
      <c r="G176" s="49">
        <v>5.5</v>
      </c>
      <c r="H176" s="49">
        <f t="shared" si="3"/>
        <v>550</v>
      </c>
    </row>
    <row r="177" ht="14.25" spans="1:8">
      <c r="A177" s="48">
        <v>174</v>
      </c>
      <c r="B177" s="49" t="s">
        <v>421</v>
      </c>
      <c r="C177" s="49" t="s">
        <v>425</v>
      </c>
      <c r="D177" s="49"/>
      <c r="E177" s="49" t="s">
        <v>226</v>
      </c>
      <c r="F177" s="49">
        <v>316</v>
      </c>
      <c r="G177" s="49">
        <v>4.5</v>
      </c>
      <c r="H177" s="49">
        <f t="shared" si="3"/>
        <v>1422</v>
      </c>
    </row>
    <row r="178" ht="14.25" spans="1:8">
      <c r="A178" s="48">
        <v>175</v>
      </c>
      <c r="B178" s="49" t="s">
        <v>421</v>
      </c>
      <c r="C178" s="49" t="s">
        <v>426</v>
      </c>
      <c r="D178" s="49"/>
      <c r="E178" s="49" t="s">
        <v>226</v>
      </c>
      <c r="F178" s="49">
        <v>175</v>
      </c>
      <c r="G178" s="49">
        <v>4</v>
      </c>
      <c r="H178" s="49">
        <f t="shared" si="3"/>
        <v>700</v>
      </c>
    </row>
    <row r="179" ht="14.25" spans="1:8">
      <c r="A179" s="48">
        <v>176</v>
      </c>
      <c r="B179" s="49" t="s">
        <v>421</v>
      </c>
      <c r="C179" s="49" t="s">
        <v>427</v>
      </c>
      <c r="D179" s="49"/>
      <c r="E179" s="49" t="s">
        <v>226</v>
      </c>
      <c r="F179" s="49">
        <v>145</v>
      </c>
      <c r="G179" s="49">
        <v>4.5</v>
      </c>
      <c r="H179" s="49">
        <f t="shared" si="3"/>
        <v>652.5</v>
      </c>
    </row>
    <row r="180" ht="14.25" spans="1:8">
      <c r="A180" s="48">
        <v>177</v>
      </c>
      <c r="B180" s="49" t="s">
        <v>421</v>
      </c>
      <c r="C180" s="49" t="s">
        <v>428</v>
      </c>
      <c r="D180" s="49"/>
      <c r="E180" s="49" t="s">
        <v>226</v>
      </c>
      <c r="F180" s="49">
        <v>60</v>
      </c>
      <c r="G180" s="49">
        <v>7</v>
      </c>
      <c r="H180" s="49">
        <f t="shared" si="3"/>
        <v>420</v>
      </c>
    </row>
    <row r="181" ht="14.25" spans="1:8">
      <c r="A181" s="48">
        <v>178</v>
      </c>
      <c r="B181" s="49" t="s">
        <v>421</v>
      </c>
      <c r="C181" s="49" t="s">
        <v>429</v>
      </c>
      <c r="D181" s="49"/>
      <c r="E181" s="49" t="s">
        <v>226</v>
      </c>
      <c r="F181" s="49">
        <v>75</v>
      </c>
      <c r="G181" s="49">
        <v>4</v>
      </c>
      <c r="H181" s="49">
        <f t="shared" si="3"/>
        <v>300</v>
      </c>
    </row>
    <row r="182" ht="14.25" spans="1:8">
      <c r="A182" s="48">
        <v>179</v>
      </c>
      <c r="B182" s="49" t="s">
        <v>421</v>
      </c>
      <c r="C182" s="49" t="s">
        <v>430</v>
      </c>
      <c r="D182" s="49"/>
      <c r="E182" s="49" t="s">
        <v>226</v>
      </c>
      <c r="F182" s="49">
        <v>63</v>
      </c>
      <c r="G182" s="49">
        <v>3</v>
      </c>
      <c r="H182" s="49">
        <f t="shared" si="3"/>
        <v>189</v>
      </c>
    </row>
    <row r="183" ht="14.25" spans="1:8">
      <c r="A183" s="48">
        <v>180</v>
      </c>
      <c r="B183" s="49" t="s">
        <v>421</v>
      </c>
      <c r="C183" s="49" t="s">
        <v>431</v>
      </c>
      <c r="D183" s="49"/>
      <c r="E183" s="49" t="s">
        <v>226</v>
      </c>
      <c r="F183" s="49">
        <v>118</v>
      </c>
      <c r="G183" s="49">
        <v>3</v>
      </c>
      <c r="H183" s="49">
        <f t="shared" si="3"/>
        <v>354</v>
      </c>
    </row>
    <row r="184" ht="14.25" spans="1:8">
      <c r="A184" s="48">
        <v>181</v>
      </c>
      <c r="B184" s="49" t="s">
        <v>421</v>
      </c>
      <c r="C184" s="49" t="s">
        <v>432</v>
      </c>
      <c r="D184" s="49"/>
      <c r="E184" s="49" t="s">
        <v>226</v>
      </c>
      <c r="F184" s="49">
        <v>88</v>
      </c>
      <c r="G184" s="49">
        <v>2</v>
      </c>
      <c r="H184" s="49">
        <f t="shared" si="3"/>
        <v>176</v>
      </c>
    </row>
    <row r="185" ht="14.25" spans="1:8">
      <c r="A185" s="48">
        <v>182</v>
      </c>
      <c r="B185" s="49" t="s">
        <v>421</v>
      </c>
      <c r="C185" s="49" t="s">
        <v>433</v>
      </c>
      <c r="D185" s="49"/>
      <c r="E185" s="49" t="s">
        <v>226</v>
      </c>
      <c r="F185" s="49">
        <v>80</v>
      </c>
      <c r="G185" s="49">
        <v>2</v>
      </c>
      <c r="H185" s="49">
        <f t="shared" si="3"/>
        <v>160</v>
      </c>
    </row>
    <row r="186" ht="14.25" spans="1:8">
      <c r="A186" s="48">
        <v>183</v>
      </c>
      <c r="B186" s="49" t="s">
        <v>421</v>
      </c>
      <c r="C186" s="49" t="s">
        <v>434</v>
      </c>
      <c r="D186" s="49"/>
      <c r="E186" s="49" t="s">
        <v>226</v>
      </c>
      <c r="F186" s="49">
        <v>105</v>
      </c>
      <c r="G186" s="49">
        <v>2</v>
      </c>
      <c r="H186" s="49">
        <f t="shared" si="3"/>
        <v>210</v>
      </c>
    </row>
    <row r="187" ht="14.25" spans="1:8">
      <c r="A187" s="48">
        <v>184</v>
      </c>
      <c r="B187" s="49" t="s">
        <v>421</v>
      </c>
      <c r="C187" s="49" t="s">
        <v>435</v>
      </c>
      <c r="D187" s="49"/>
      <c r="E187" s="49" t="s">
        <v>226</v>
      </c>
      <c r="F187" s="49">
        <v>156</v>
      </c>
      <c r="G187" s="49">
        <v>4.5</v>
      </c>
      <c r="H187" s="49">
        <f t="shared" si="3"/>
        <v>702</v>
      </c>
    </row>
    <row r="188" ht="14.25" spans="1:8">
      <c r="A188" s="48">
        <v>185</v>
      </c>
      <c r="B188" s="49" t="s">
        <v>421</v>
      </c>
      <c r="C188" s="49" t="s">
        <v>436</v>
      </c>
      <c r="D188" s="49"/>
      <c r="E188" s="49" t="s">
        <v>226</v>
      </c>
      <c r="F188" s="49">
        <v>220</v>
      </c>
      <c r="G188" s="49">
        <v>3.5</v>
      </c>
      <c r="H188" s="49">
        <f t="shared" si="3"/>
        <v>770</v>
      </c>
    </row>
    <row r="189" ht="14.25" spans="1:8">
      <c r="A189" s="48">
        <v>186</v>
      </c>
      <c r="B189" s="49" t="s">
        <v>421</v>
      </c>
      <c r="C189" s="49" t="s">
        <v>437</v>
      </c>
      <c r="D189" s="49"/>
      <c r="E189" s="49" t="s">
        <v>226</v>
      </c>
      <c r="F189" s="49">
        <v>520</v>
      </c>
      <c r="G189" s="49">
        <v>9</v>
      </c>
      <c r="H189" s="49">
        <f t="shared" si="3"/>
        <v>4680</v>
      </c>
    </row>
    <row r="190" ht="14.25" spans="1:8">
      <c r="A190" s="48">
        <v>187</v>
      </c>
      <c r="B190" s="49" t="s">
        <v>421</v>
      </c>
      <c r="C190" s="49" t="s">
        <v>438</v>
      </c>
      <c r="D190" s="49"/>
      <c r="E190" s="49" t="s">
        <v>226</v>
      </c>
      <c r="F190" s="49">
        <v>285</v>
      </c>
      <c r="G190" s="49">
        <v>4.5</v>
      </c>
      <c r="H190" s="49">
        <f t="shared" si="3"/>
        <v>1282.5</v>
      </c>
    </row>
    <row r="191" ht="14.25" spans="1:8">
      <c r="A191" s="48">
        <v>188</v>
      </c>
      <c r="B191" s="49" t="s">
        <v>421</v>
      </c>
      <c r="C191" s="49" t="s">
        <v>439</v>
      </c>
      <c r="D191" s="49"/>
      <c r="E191" s="49" t="s">
        <v>226</v>
      </c>
      <c r="F191" s="49">
        <v>142</v>
      </c>
      <c r="G191" s="49">
        <v>3.5</v>
      </c>
      <c r="H191" s="49">
        <f t="shared" si="3"/>
        <v>497</v>
      </c>
    </row>
    <row r="192" ht="14.25" spans="1:8">
      <c r="A192" s="48">
        <v>189</v>
      </c>
      <c r="B192" s="49" t="s">
        <v>421</v>
      </c>
      <c r="C192" s="49" t="s">
        <v>440</v>
      </c>
      <c r="D192" s="49"/>
      <c r="E192" s="49" t="s">
        <v>226</v>
      </c>
      <c r="F192" s="49">
        <v>130</v>
      </c>
      <c r="G192" s="49">
        <v>3.5</v>
      </c>
      <c r="H192" s="49">
        <f t="shared" si="3"/>
        <v>455</v>
      </c>
    </row>
    <row r="193" ht="14.25" spans="1:8">
      <c r="A193" s="48">
        <v>190</v>
      </c>
      <c r="B193" s="49" t="s">
        <v>421</v>
      </c>
      <c r="C193" s="49" t="s">
        <v>441</v>
      </c>
      <c r="D193" s="49"/>
      <c r="E193" s="49" t="s">
        <v>226</v>
      </c>
      <c r="F193" s="49">
        <v>80</v>
      </c>
      <c r="G193" s="49">
        <v>3.5</v>
      </c>
      <c r="H193" s="49">
        <f t="shared" si="3"/>
        <v>280</v>
      </c>
    </row>
    <row r="194" ht="14.25" spans="1:8">
      <c r="A194" s="48">
        <v>191</v>
      </c>
      <c r="B194" s="49" t="s">
        <v>421</v>
      </c>
      <c r="C194" s="49" t="s">
        <v>442</v>
      </c>
      <c r="D194" s="49"/>
      <c r="E194" s="49" t="s">
        <v>226</v>
      </c>
      <c r="F194" s="49">
        <v>61</v>
      </c>
      <c r="G194" s="49">
        <v>10</v>
      </c>
      <c r="H194" s="49">
        <f t="shared" si="3"/>
        <v>610</v>
      </c>
    </row>
    <row r="195" ht="14.25" spans="1:8">
      <c r="A195" s="48">
        <v>192</v>
      </c>
      <c r="B195" s="49" t="s">
        <v>421</v>
      </c>
      <c r="C195" s="49" t="s">
        <v>443</v>
      </c>
      <c r="D195" s="49"/>
      <c r="E195" s="49" t="s">
        <v>226</v>
      </c>
      <c r="F195" s="49">
        <v>76</v>
      </c>
      <c r="G195" s="49">
        <v>3</v>
      </c>
      <c r="H195" s="49">
        <f t="shared" si="3"/>
        <v>228</v>
      </c>
    </row>
    <row r="196" ht="14.25" spans="1:8">
      <c r="A196" s="48">
        <v>193</v>
      </c>
      <c r="B196" s="49" t="s">
        <v>421</v>
      </c>
      <c r="C196" s="49" t="s">
        <v>444</v>
      </c>
      <c r="D196" s="49"/>
      <c r="E196" s="49" t="s">
        <v>226</v>
      </c>
      <c r="F196" s="49"/>
      <c r="G196" s="49"/>
      <c r="H196" s="49">
        <v>4500</v>
      </c>
    </row>
    <row r="197" ht="14.25" spans="1:8">
      <c r="A197" s="48">
        <v>194</v>
      </c>
      <c r="B197" s="49" t="s">
        <v>421</v>
      </c>
      <c r="C197" s="49" t="s">
        <v>445</v>
      </c>
      <c r="D197" s="49"/>
      <c r="E197" s="49" t="s">
        <v>226</v>
      </c>
      <c r="F197" s="49"/>
      <c r="G197" s="49"/>
      <c r="H197" s="49">
        <v>1000</v>
      </c>
    </row>
    <row r="198" ht="14.25" spans="1:8">
      <c r="A198" s="48">
        <v>195</v>
      </c>
      <c r="B198" s="49" t="s">
        <v>421</v>
      </c>
      <c r="C198" s="49" t="s">
        <v>446</v>
      </c>
      <c r="D198" s="49"/>
      <c r="E198" s="49" t="s">
        <v>226</v>
      </c>
      <c r="F198" s="49">
        <v>104</v>
      </c>
      <c r="G198" s="49">
        <v>87</v>
      </c>
      <c r="H198" s="49">
        <v>9048</v>
      </c>
    </row>
    <row r="199" ht="14.25" spans="1:8">
      <c r="A199" s="48">
        <v>196</v>
      </c>
      <c r="B199" s="49" t="s">
        <v>421</v>
      </c>
      <c r="C199" s="49" t="s">
        <v>447</v>
      </c>
      <c r="D199" s="49"/>
      <c r="E199" s="49" t="s">
        <v>226</v>
      </c>
      <c r="F199" s="49"/>
      <c r="G199" s="49"/>
      <c r="H199" s="49">
        <v>1200</v>
      </c>
    </row>
    <row r="200" ht="24.75" spans="1:8">
      <c r="A200" s="48">
        <v>197</v>
      </c>
      <c r="B200" s="49" t="s">
        <v>421</v>
      </c>
      <c r="C200" s="49" t="s">
        <v>448</v>
      </c>
      <c r="D200" s="49" t="s">
        <v>449</v>
      </c>
      <c r="E200" s="49" t="s">
        <v>226</v>
      </c>
      <c r="F200" s="49">
        <v>548</v>
      </c>
      <c r="G200" s="49">
        <v>5</v>
      </c>
      <c r="H200" s="49">
        <f t="shared" ref="H200:H205" si="4">F200*G200</f>
        <v>2740</v>
      </c>
    </row>
    <row r="201" ht="24.75" spans="1:8">
      <c r="A201" s="48">
        <v>198</v>
      </c>
      <c r="B201" s="49" t="s">
        <v>450</v>
      </c>
      <c r="C201" s="49" t="s">
        <v>451</v>
      </c>
      <c r="D201" s="49"/>
      <c r="E201" s="49" t="s">
        <v>226</v>
      </c>
      <c r="F201" s="49">
        <v>115</v>
      </c>
      <c r="G201" s="49">
        <v>4</v>
      </c>
      <c r="H201" s="49">
        <f t="shared" si="4"/>
        <v>460</v>
      </c>
    </row>
    <row r="202" ht="14.25" spans="1:8">
      <c r="A202" s="48">
        <v>199</v>
      </c>
      <c r="B202" s="49" t="s">
        <v>452</v>
      </c>
      <c r="C202" s="49" t="s">
        <v>453</v>
      </c>
      <c r="D202" s="49"/>
      <c r="E202" s="49" t="s">
        <v>226</v>
      </c>
      <c r="F202" s="49">
        <v>407</v>
      </c>
      <c r="G202" s="49">
        <v>8</v>
      </c>
      <c r="H202" s="49">
        <f t="shared" si="4"/>
        <v>3256</v>
      </c>
    </row>
    <row r="203" ht="14.25" spans="1:8">
      <c r="A203" s="48">
        <v>200</v>
      </c>
      <c r="B203" s="49" t="s">
        <v>452</v>
      </c>
      <c r="C203" s="49" t="s">
        <v>454</v>
      </c>
      <c r="D203" s="49"/>
      <c r="E203" s="49" t="s">
        <v>226</v>
      </c>
      <c r="F203" s="49">
        <v>912</v>
      </c>
      <c r="G203" s="49">
        <v>10</v>
      </c>
      <c r="H203" s="49">
        <f t="shared" si="4"/>
        <v>9120</v>
      </c>
    </row>
    <row r="204" ht="14.25" spans="1:8">
      <c r="A204" s="48">
        <v>201</v>
      </c>
      <c r="B204" s="49" t="s">
        <v>452</v>
      </c>
      <c r="C204" s="49" t="s">
        <v>455</v>
      </c>
      <c r="D204" s="49"/>
      <c r="E204" s="49" t="s">
        <v>226</v>
      </c>
      <c r="F204" s="49">
        <v>633</v>
      </c>
      <c r="G204" s="49">
        <v>10</v>
      </c>
      <c r="H204" s="49">
        <f t="shared" si="4"/>
        <v>6330</v>
      </c>
    </row>
    <row r="205" ht="14.25" spans="1:8">
      <c r="A205" s="48">
        <v>202</v>
      </c>
      <c r="B205" s="49" t="s">
        <v>452</v>
      </c>
      <c r="C205" s="49" t="s">
        <v>456</v>
      </c>
      <c r="D205" s="49"/>
      <c r="E205" s="49" t="s">
        <v>226</v>
      </c>
      <c r="F205" s="49">
        <v>207</v>
      </c>
      <c r="G205" s="49">
        <v>5</v>
      </c>
      <c r="H205" s="49">
        <f t="shared" si="4"/>
        <v>1035</v>
      </c>
    </row>
    <row r="206" spans="1:8">
      <c r="A206" s="41"/>
      <c r="B206" s="41"/>
      <c r="C206" s="41"/>
      <c r="D206" s="41"/>
      <c r="E206" s="41"/>
      <c r="F206" s="41"/>
      <c r="G206" s="41"/>
      <c r="H206" s="53">
        <f>SUM(H4:H205)</f>
        <v>266396.75</v>
      </c>
    </row>
  </sheetData>
  <autoFilter xmlns:etc="http://www.wps.cn/officeDocument/2017/etCustomData" ref="B3:H206" etc:filterBottomFollowUsedRange="0">
    <extLst/>
  </autoFilter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scale="79" orientation="portrait" verticalDpi="300"/>
  <headerFooter/>
  <rowBreaks count="1" manualBreakCount="1">
    <brk id="21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view="pageBreakPreview" zoomScale="145" zoomScaleNormal="100" workbookViewId="0">
      <selection activeCell="D28" sqref="D28"/>
    </sheetView>
  </sheetViews>
  <sheetFormatPr defaultColWidth="9" defaultRowHeight="13.5"/>
  <cols>
    <col min="1" max="1" width="5.16666666666667" customWidth="1"/>
    <col min="2" max="2" width="14.4833333333333" customWidth="1"/>
    <col min="3" max="3" width="23.275" customWidth="1"/>
    <col min="4" max="4" width="7.575" customWidth="1"/>
    <col min="5" max="5" width="10.3833333333333" customWidth="1"/>
    <col min="6" max="6" width="8.00833333333333" customWidth="1"/>
    <col min="7" max="7" width="8.61666666666667" customWidth="1"/>
    <col min="8" max="8" width="10.9416666666667" customWidth="1"/>
    <col min="9" max="9" width="9.475" customWidth="1"/>
  </cols>
  <sheetData>
    <row r="1" ht="33.75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">
      <c r="A2" t="s">
        <v>457</v>
      </c>
    </row>
    <row r="3" ht="44" customHeight="1" spans="1:9">
      <c r="A3" s="28" t="s">
        <v>2</v>
      </c>
      <c r="B3" s="28" t="s">
        <v>458</v>
      </c>
      <c r="C3" s="28" t="s">
        <v>459</v>
      </c>
      <c r="D3" s="28" t="s">
        <v>5</v>
      </c>
      <c r="E3" s="28" t="s">
        <v>460</v>
      </c>
      <c r="F3" s="28" t="s">
        <v>461</v>
      </c>
      <c r="G3" s="28" t="s">
        <v>462</v>
      </c>
      <c r="H3" s="30" t="s">
        <v>463</v>
      </c>
      <c r="I3" s="30" t="s">
        <v>464</v>
      </c>
    </row>
    <row r="4" spans="1:9">
      <c r="A4" s="41">
        <v>1</v>
      </c>
      <c r="B4" s="41" t="s">
        <v>465</v>
      </c>
      <c r="C4" s="41" t="s">
        <v>466</v>
      </c>
      <c r="D4" s="32">
        <v>1</v>
      </c>
      <c r="E4" s="41">
        <v>6</v>
      </c>
      <c r="F4" s="41">
        <v>6</v>
      </c>
      <c r="G4" s="41">
        <v>6</v>
      </c>
      <c r="H4" s="41"/>
      <c r="I4" s="41" t="s">
        <v>467</v>
      </c>
    </row>
    <row r="5" spans="1:9">
      <c r="A5" s="41">
        <v>2</v>
      </c>
      <c r="B5" s="41" t="s">
        <v>468</v>
      </c>
      <c r="C5" s="41" t="s">
        <v>469</v>
      </c>
      <c r="D5" s="32">
        <v>1</v>
      </c>
      <c r="E5" s="41">
        <v>3</v>
      </c>
      <c r="F5" s="41">
        <v>3</v>
      </c>
      <c r="G5" s="41">
        <v>6</v>
      </c>
      <c r="H5" s="41"/>
      <c r="I5" s="41" t="s">
        <v>467</v>
      </c>
    </row>
    <row r="6" spans="1:9">
      <c r="A6" s="41">
        <v>3</v>
      </c>
      <c r="B6" s="41" t="s">
        <v>470</v>
      </c>
      <c r="C6" s="41" t="s">
        <v>471</v>
      </c>
      <c r="D6" s="32">
        <v>1</v>
      </c>
      <c r="E6" s="41">
        <v>3</v>
      </c>
      <c r="F6" s="41">
        <v>3</v>
      </c>
      <c r="G6" s="41">
        <v>6</v>
      </c>
      <c r="H6" s="41"/>
      <c r="I6" s="41" t="s">
        <v>467</v>
      </c>
    </row>
    <row r="7" spans="1:9">
      <c r="A7" s="41">
        <v>4</v>
      </c>
      <c r="B7" s="41" t="s">
        <v>472</v>
      </c>
      <c r="C7" s="41" t="s">
        <v>473</v>
      </c>
      <c r="D7" s="32">
        <v>1</v>
      </c>
      <c r="E7" s="41">
        <v>5</v>
      </c>
      <c r="F7" s="41">
        <v>5</v>
      </c>
      <c r="G7" s="41">
        <v>5</v>
      </c>
      <c r="H7" s="41"/>
      <c r="I7" s="41" t="s">
        <v>467</v>
      </c>
    </row>
    <row r="8" spans="1:9">
      <c r="A8" s="41">
        <v>5</v>
      </c>
      <c r="B8" s="41" t="s">
        <v>474</v>
      </c>
      <c r="C8" s="41" t="s">
        <v>475</v>
      </c>
      <c r="D8" s="32">
        <v>2</v>
      </c>
      <c r="E8" s="41">
        <v>2</v>
      </c>
      <c r="F8" s="41">
        <v>5</v>
      </c>
      <c r="G8" s="41">
        <v>3</v>
      </c>
      <c r="H8" s="41"/>
      <c r="I8" s="41" t="s">
        <v>467</v>
      </c>
    </row>
    <row r="9" spans="1:9">
      <c r="A9" s="41">
        <v>6</v>
      </c>
      <c r="B9" s="41" t="s">
        <v>476</v>
      </c>
      <c r="C9" s="41" t="s">
        <v>477</v>
      </c>
      <c r="D9" s="32">
        <v>2</v>
      </c>
      <c r="E9" s="41">
        <v>2</v>
      </c>
      <c r="F9" s="41">
        <v>3</v>
      </c>
      <c r="G9" s="41">
        <v>3</v>
      </c>
      <c r="H9" s="41"/>
      <c r="I9" s="41"/>
    </row>
    <row r="10" spans="1:9">
      <c r="A10" s="41">
        <v>7</v>
      </c>
      <c r="B10" s="43" t="s">
        <v>478</v>
      </c>
      <c r="C10" s="43" t="s">
        <v>479</v>
      </c>
      <c r="D10" s="44">
        <v>2</v>
      </c>
      <c r="E10" s="43">
        <v>2</v>
      </c>
      <c r="F10" s="43">
        <v>2</v>
      </c>
      <c r="G10" s="43">
        <v>2</v>
      </c>
      <c r="H10" s="43">
        <v>3.2</v>
      </c>
      <c r="I10" s="43">
        <v>4.8</v>
      </c>
    </row>
    <row r="11" spans="1:9">
      <c r="A11" s="41">
        <v>8</v>
      </c>
      <c r="B11" s="41" t="s">
        <v>480</v>
      </c>
      <c r="C11" s="41" t="s">
        <v>481</v>
      </c>
      <c r="D11" s="32">
        <v>2</v>
      </c>
      <c r="E11" s="41">
        <v>7</v>
      </c>
      <c r="F11" s="41">
        <v>5</v>
      </c>
      <c r="G11" s="41">
        <v>5</v>
      </c>
      <c r="H11" s="41"/>
      <c r="I11" s="41" t="s">
        <v>467</v>
      </c>
    </row>
    <row r="12" spans="1:9">
      <c r="A12" s="41">
        <v>9</v>
      </c>
      <c r="B12" s="41" t="s">
        <v>482</v>
      </c>
      <c r="C12" s="41" t="s">
        <v>483</v>
      </c>
      <c r="D12" s="32">
        <v>2</v>
      </c>
      <c r="E12" s="41">
        <v>4</v>
      </c>
      <c r="F12" s="41">
        <v>1</v>
      </c>
      <c r="G12" s="41">
        <v>2</v>
      </c>
      <c r="H12" s="41"/>
      <c r="I12" s="41" t="s">
        <v>467</v>
      </c>
    </row>
    <row r="13" spans="1:9">
      <c r="A13" s="41">
        <v>10</v>
      </c>
      <c r="B13" s="41" t="s">
        <v>484</v>
      </c>
      <c r="C13" s="41" t="s">
        <v>485</v>
      </c>
      <c r="D13" s="32">
        <v>2</v>
      </c>
      <c r="E13" s="41">
        <v>4</v>
      </c>
      <c r="F13" s="41">
        <v>5</v>
      </c>
      <c r="G13" s="41">
        <v>6</v>
      </c>
      <c r="H13" s="41"/>
      <c r="I13" s="41" t="s">
        <v>467</v>
      </c>
    </row>
    <row r="14" spans="1:9">
      <c r="A14" s="41">
        <v>11</v>
      </c>
      <c r="B14" s="41" t="s">
        <v>486</v>
      </c>
      <c r="C14" s="41" t="s">
        <v>205</v>
      </c>
      <c r="D14" s="32">
        <v>3</v>
      </c>
      <c r="E14" s="41">
        <v>3</v>
      </c>
      <c r="F14" s="41">
        <v>2</v>
      </c>
      <c r="G14" s="41">
        <v>4</v>
      </c>
      <c r="H14" s="41" t="s">
        <v>487</v>
      </c>
      <c r="I14" s="41" t="s">
        <v>467</v>
      </c>
    </row>
    <row r="15" spans="1:9">
      <c r="A15" s="41">
        <v>12</v>
      </c>
      <c r="B15" s="41" t="s">
        <v>488</v>
      </c>
      <c r="C15" s="41" t="s">
        <v>489</v>
      </c>
      <c r="D15" s="32">
        <v>3</v>
      </c>
      <c r="E15" s="41">
        <v>6</v>
      </c>
      <c r="F15" s="41">
        <v>7</v>
      </c>
      <c r="G15" s="41">
        <v>6</v>
      </c>
      <c r="H15" s="41"/>
      <c r="I15" s="41" t="s">
        <v>467</v>
      </c>
    </row>
    <row r="16" spans="1:9">
      <c r="A16" s="41">
        <v>13</v>
      </c>
      <c r="B16" s="41" t="s">
        <v>490</v>
      </c>
      <c r="C16" s="41" t="s">
        <v>491</v>
      </c>
      <c r="D16" s="32">
        <v>4</v>
      </c>
      <c r="E16" s="41">
        <v>3</v>
      </c>
      <c r="F16" s="41">
        <v>3</v>
      </c>
      <c r="G16" s="41">
        <v>3</v>
      </c>
      <c r="H16" s="41"/>
      <c r="I16" s="41" t="s">
        <v>467</v>
      </c>
    </row>
    <row r="17" spans="1:9">
      <c r="A17" s="41">
        <v>14</v>
      </c>
      <c r="B17" s="41" t="s">
        <v>492</v>
      </c>
      <c r="C17" s="41" t="s">
        <v>493</v>
      </c>
      <c r="D17" s="32">
        <v>4</v>
      </c>
      <c r="E17" s="41">
        <v>4</v>
      </c>
      <c r="F17" s="41">
        <v>4</v>
      </c>
      <c r="G17" s="41">
        <v>3</v>
      </c>
      <c r="H17" s="41"/>
      <c r="I17" s="41" t="s">
        <v>467</v>
      </c>
    </row>
    <row r="18" spans="1:9">
      <c r="A18" s="41">
        <v>15</v>
      </c>
      <c r="B18" s="41" t="s">
        <v>494</v>
      </c>
      <c r="C18" s="41" t="s">
        <v>495</v>
      </c>
      <c r="D18" s="32">
        <v>4</v>
      </c>
      <c r="E18" s="41">
        <v>7</v>
      </c>
      <c r="F18" s="41">
        <v>5</v>
      </c>
      <c r="G18" s="41">
        <v>5</v>
      </c>
      <c r="H18" s="41"/>
      <c r="I18" s="41" t="s">
        <v>467</v>
      </c>
    </row>
    <row r="19" spans="1:9">
      <c r="A19" s="41">
        <v>16</v>
      </c>
      <c r="B19" s="41" t="s">
        <v>496</v>
      </c>
      <c r="C19" s="41" t="s">
        <v>497</v>
      </c>
      <c r="D19" s="32">
        <v>4</v>
      </c>
      <c r="E19" s="41">
        <v>5</v>
      </c>
      <c r="F19" s="41">
        <v>5</v>
      </c>
      <c r="G19" s="41">
        <v>5</v>
      </c>
      <c r="H19" s="41"/>
      <c r="I19" s="41" t="s">
        <v>467</v>
      </c>
    </row>
    <row r="20" spans="1:9">
      <c r="A20" s="41">
        <v>17</v>
      </c>
      <c r="B20" s="41" t="s">
        <v>498</v>
      </c>
      <c r="C20" s="41" t="s">
        <v>499</v>
      </c>
      <c r="D20" s="32">
        <v>4</v>
      </c>
      <c r="E20" s="41">
        <v>2</v>
      </c>
      <c r="F20" s="41">
        <v>3</v>
      </c>
      <c r="G20" s="41">
        <v>3</v>
      </c>
      <c r="H20" s="41"/>
      <c r="I20" s="41" t="s">
        <v>467</v>
      </c>
    </row>
    <row r="21" spans="1:9">
      <c r="A21" s="41">
        <v>18</v>
      </c>
      <c r="B21" s="41" t="s">
        <v>500</v>
      </c>
      <c r="C21" s="41" t="s">
        <v>501</v>
      </c>
      <c r="D21" s="32">
        <v>4</v>
      </c>
      <c r="E21" s="41">
        <v>3</v>
      </c>
      <c r="F21" s="41">
        <v>4</v>
      </c>
      <c r="G21" s="41">
        <v>3</v>
      </c>
      <c r="H21" s="41"/>
      <c r="I21" s="41" t="s">
        <v>467</v>
      </c>
    </row>
    <row r="22" spans="1:9">
      <c r="A22" s="41">
        <v>19</v>
      </c>
      <c r="B22" s="41" t="s">
        <v>502</v>
      </c>
      <c r="C22" s="41" t="s">
        <v>503</v>
      </c>
      <c r="D22" s="32">
        <v>4</v>
      </c>
      <c r="E22" s="41">
        <v>2</v>
      </c>
      <c r="F22" s="41">
        <v>3</v>
      </c>
      <c r="G22" s="41">
        <v>3</v>
      </c>
      <c r="H22" s="41"/>
      <c r="I22" s="41"/>
    </row>
    <row r="23" spans="1:9">
      <c r="A23" s="41">
        <v>20</v>
      </c>
      <c r="B23" s="41" t="s">
        <v>504</v>
      </c>
      <c r="C23" s="41" t="s">
        <v>505</v>
      </c>
      <c r="D23" s="32">
        <v>5</v>
      </c>
      <c r="E23" s="41">
        <v>3</v>
      </c>
      <c r="F23" s="41">
        <v>2</v>
      </c>
      <c r="G23" s="41">
        <v>2</v>
      </c>
      <c r="H23" s="41"/>
      <c r="I23" s="41" t="s">
        <v>467</v>
      </c>
    </row>
    <row r="24" spans="1:9">
      <c r="A24" s="41">
        <v>21</v>
      </c>
      <c r="B24" s="41" t="s">
        <v>506</v>
      </c>
      <c r="C24" s="41" t="s">
        <v>507</v>
      </c>
      <c r="D24" s="32">
        <v>5</v>
      </c>
      <c r="E24" s="41">
        <v>2</v>
      </c>
      <c r="F24" s="41">
        <v>3</v>
      </c>
      <c r="G24" s="41">
        <v>3</v>
      </c>
      <c r="H24" s="41"/>
      <c r="I24" s="41" t="s">
        <v>467</v>
      </c>
    </row>
    <row r="25" spans="1:9">
      <c r="A25" s="41">
        <v>22</v>
      </c>
      <c r="B25" s="41" t="s">
        <v>508</v>
      </c>
      <c r="C25" s="41" t="s">
        <v>509</v>
      </c>
      <c r="D25" s="32">
        <v>5</v>
      </c>
      <c r="E25" s="41">
        <v>2</v>
      </c>
      <c r="F25" s="41">
        <v>3</v>
      </c>
      <c r="G25" s="41">
        <v>3</v>
      </c>
      <c r="H25" s="41"/>
      <c r="I25" s="41"/>
    </row>
    <row r="26" spans="1:9">
      <c r="A26" s="41">
        <v>23</v>
      </c>
      <c r="B26" s="41" t="s">
        <v>510</v>
      </c>
      <c r="C26" s="41" t="s">
        <v>511</v>
      </c>
      <c r="D26" s="32">
        <v>5</v>
      </c>
      <c r="E26" s="41">
        <v>3</v>
      </c>
      <c r="F26" s="41">
        <v>4</v>
      </c>
      <c r="G26" s="41">
        <v>4</v>
      </c>
      <c r="H26" s="41"/>
      <c r="I26" s="41"/>
    </row>
  </sheetData>
  <sortState ref="A5:K27">
    <sortCondition ref="D5"/>
  </sortState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scale="76" orientation="landscape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6"/>
  <sheetViews>
    <sheetView view="pageBreakPreview" zoomScale="145" zoomScaleNormal="100" topLeftCell="A11" workbookViewId="0">
      <selection activeCell="C37" sqref="C37"/>
    </sheetView>
  </sheetViews>
  <sheetFormatPr defaultColWidth="9" defaultRowHeight="13.5" outlineLevelCol="7"/>
  <cols>
    <col min="1" max="1" width="5.25" customWidth="1"/>
    <col min="2" max="2" width="10.7666666666667" customWidth="1"/>
    <col min="3" max="3" width="21.8916666666667" customWidth="1"/>
    <col min="4" max="4" width="6.8" customWidth="1"/>
    <col min="5" max="5" width="5.25833333333333" customWidth="1"/>
    <col min="6" max="6" width="9.48333333333333" customWidth="1"/>
    <col min="7" max="7" width="6.11666666666667" customWidth="1"/>
    <col min="8" max="8" width="8.26666666666667" customWidth="1"/>
    <col min="9" max="9" width="6.975" customWidth="1"/>
  </cols>
  <sheetData>
    <row r="1" ht="33.75" customHeight="1" spans="1:6">
      <c r="A1" s="27" t="s">
        <v>0</v>
      </c>
      <c r="B1" s="27"/>
      <c r="C1" s="27"/>
      <c r="D1" s="27"/>
      <c r="E1" s="27"/>
      <c r="F1" s="27"/>
    </row>
    <row r="2" spans="1:1">
      <c r="A2" t="s">
        <v>512</v>
      </c>
    </row>
    <row r="3" ht="40" customHeight="1" spans="1:8">
      <c r="A3" s="28" t="s">
        <v>2</v>
      </c>
      <c r="B3" s="28" t="s">
        <v>458</v>
      </c>
      <c r="C3" s="28" t="s">
        <v>4</v>
      </c>
      <c r="D3" s="28" t="s">
        <v>513</v>
      </c>
      <c r="E3" s="28" t="s">
        <v>514</v>
      </c>
      <c r="F3" s="28" t="s">
        <v>515</v>
      </c>
      <c r="G3" s="29" t="s">
        <v>516</v>
      </c>
      <c r="H3" s="29" t="s">
        <v>517</v>
      </c>
    </row>
    <row r="4" ht="24" spans="1:8">
      <c r="A4" s="30">
        <v>1</v>
      </c>
      <c r="B4" s="36" t="s">
        <v>518</v>
      </c>
      <c r="C4" s="37" t="s">
        <v>519</v>
      </c>
      <c r="D4" s="37">
        <v>3004</v>
      </c>
      <c r="E4" s="37">
        <v>48</v>
      </c>
      <c r="F4" s="37">
        <f>D4*E4</f>
        <v>144192</v>
      </c>
      <c r="G4" s="32">
        <v>8</v>
      </c>
      <c r="H4" s="32">
        <f>D4*G4</f>
        <v>24032</v>
      </c>
    </row>
    <row r="5" spans="1:8">
      <c r="A5" s="30">
        <v>2</v>
      </c>
      <c r="B5" s="37" t="s">
        <v>520</v>
      </c>
      <c r="C5" s="37" t="s">
        <v>521</v>
      </c>
      <c r="D5" s="37">
        <v>4600</v>
      </c>
      <c r="E5" s="37" t="s">
        <v>522</v>
      </c>
      <c r="F5" s="37">
        <f>D5*E5</f>
        <v>230000</v>
      </c>
      <c r="G5" s="32">
        <v>8</v>
      </c>
      <c r="H5" s="32">
        <f t="shared" ref="H5:H36" si="0">D5*G5</f>
        <v>36800</v>
      </c>
    </row>
    <row r="6" spans="1:8">
      <c r="A6" s="30">
        <v>3</v>
      </c>
      <c r="B6" s="37" t="s">
        <v>523</v>
      </c>
      <c r="C6" s="37" t="s">
        <v>524</v>
      </c>
      <c r="D6" s="37">
        <v>310</v>
      </c>
      <c r="E6" s="37" t="s">
        <v>525</v>
      </c>
      <c r="F6" s="37">
        <f>D6*E6</f>
        <v>4185</v>
      </c>
      <c r="G6" s="32">
        <v>8</v>
      </c>
      <c r="H6" s="32">
        <f t="shared" si="0"/>
        <v>2480</v>
      </c>
    </row>
    <row r="7" spans="1:8">
      <c r="A7" s="30">
        <v>4</v>
      </c>
      <c r="B7" s="37" t="s">
        <v>526</v>
      </c>
      <c r="C7" s="37" t="s">
        <v>527</v>
      </c>
      <c r="D7" s="37">
        <v>1954</v>
      </c>
      <c r="E7" s="37" t="s">
        <v>528</v>
      </c>
      <c r="F7" s="37">
        <f t="shared" ref="F7:F38" si="1">D7*E7</f>
        <v>27356</v>
      </c>
      <c r="G7" s="32">
        <v>8</v>
      </c>
      <c r="H7" s="32">
        <f t="shared" si="0"/>
        <v>15632</v>
      </c>
    </row>
    <row r="8" spans="1:8">
      <c r="A8" s="30">
        <v>5</v>
      </c>
      <c r="B8" s="37"/>
      <c r="C8" s="37" t="s">
        <v>529</v>
      </c>
      <c r="D8" s="37">
        <v>285</v>
      </c>
      <c r="E8" s="37" t="s">
        <v>530</v>
      </c>
      <c r="F8" s="37">
        <f t="shared" si="1"/>
        <v>3135</v>
      </c>
      <c r="G8" s="32">
        <v>8</v>
      </c>
      <c r="H8" s="32">
        <f t="shared" si="0"/>
        <v>2280</v>
      </c>
    </row>
    <row r="9" spans="1:8">
      <c r="A9" s="30">
        <v>6</v>
      </c>
      <c r="B9" s="37" t="s">
        <v>531</v>
      </c>
      <c r="C9" s="37" t="s">
        <v>532</v>
      </c>
      <c r="D9" s="37">
        <v>1280</v>
      </c>
      <c r="E9" s="37" t="s">
        <v>533</v>
      </c>
      <c r="F9" s="37">
        <f t="shared" si="1"/>
        <v>16640</v>
      </c>
      <c r="G9" s="32">
        <v>8</v>
      </c>
      <c r="H9" s="32">
        <f t="shared" si="0"/>
        <v>10240</v>
      </c>
    </row>
    <row r="10" spans="1:8">
      <c r="A10" s="30">
        <v>7</v>
      </c>
      <c r="B10" s="37" t="s">
        <v>534</v>
      </c>
      <c r="C10" s="37" t="s">
        <v>535</v>
      </c>
      <c r="D10" s="37">
        <v>1850</v>
      </c>
      <c r="E10" s="37" t="s">
        <v>536</v>
      </c>
      <c r="F10" s="37">
        <f t="shared" si="1"/>
        <v>55500</v>
      </c>
      <c r="G10" s="32">
        <v>8</v>
      </c>
      <c r="H10" s="32">
        <f t="shared" si="0"/>
        <v>14800</v>
      </c>
    </row>
    <row r="11" spans="1:8">
      <c r="A11" s="30">
        <v>8</v>
      </c>
      <c r="B11" s="37" t="s">
        <v>537</v>
      </c>
      <c r="C11" s="37" t="s">
        <v>538</v>
      </c>
      <c r="D11" s="37">
        <v>1155</v>
      </c>
      <c r="E11" s="37" t="s">
        <v>539</v>
      </c>
      <c r="F11" s="37">
        <f t="shared" si="1"/>
        <v>33495</v>
      </c>
      <c r="G11" s="32">
        <v>8</v>
      </c>
      <c r="H11" s="32">
        <f t="shared" si="0"/>
        <v>9240</v>
      </c>
    </row>
    <row r="12" spans="1:8">
      <c r="A12" s="30">
        <v>9</v>
      </c>
      <c r="B12" s="37" t="s">
        <v>540</v>
      </c>
      <c r="C12" s="37" t="s">
        <v>541</v>
      </c>
      <c r="D12" s="37">
        <v>224</v>
      </c>
      <c r="E12" s="37" t="s">
        <v>528</v>
      </c>
      <c r="F12" s="37">
        <f t="shared" si="1"/>
        <v>3136</v>
      </c>
      <c r="G12" s="32">
        <v>8</v>
      </c>
      <c r="H12" s="32">
        <f t="shared" si="0"/>
        <v>1792</v>
      </c>
    </row>
    <row r="13" spans="1:8">
      <c r="A13" s="30">
        <v>10</v>
      </c>
      <c r="B13" s="37" t="s">
        <v>542</v>
      </c>
      <c r="C13" s="37" t="s">
        <v>543</v>
      </c>
      <c r="D13" s="37">
        <v>1660</v>
      </c>
      <c r="E13" s="37" t="s">
        <v>544</v>
      </c>
      <c r="F13" s="37">
        <f t="shared" si="1"/>
        <v>16600</v>
      </c>
      <c r="G13" s="32">
        <v>8</v>
      </c>
      <c r="H13" s="32">
        <f t="shared" si="0"/>
        <v>13280</v>
      </c>
    </row>
    <row r="14" spans="1:8">
      <c r="A14" s="30">
        <v>11</v>
      </c>
      <c r="B14" s="37" t="s">
        <v>545</v>
      </c>
      <c r="C14" s="37" t="s">
        <v>546</v>
      </c>
      <c r="D14" s="37">
        <v>395</v>
      </c>
      <c r="E14" s="37" t="s">
        <v>544</v>
      </c>
      <c r="F14" s="37">
        <f t="shared" si="1"/>
        <v>3950</v>
      </c>
      <c r="G14" s="32">
        <v>8</v>
      </c>
      <c r="H14" s="32">
        <f t="shared" si="0"/>
        <v>3160</v>
      </c>
    </row>
    <row r="15" spans="1:8">
      <c r="A15" s="30">
        <v>12</v>
      </c>
      <c r="B15" s="37" t="s">
        <v>547</v>
      </c>
      <c r="C15" s="37" t="s">
        <v>548</v>
      </c>
      <c r="D15" s="37">
        <v>492</v>
      </c>
      <c r="E15" s="37" t="s">
        <v>533</v>
      </c>
      <c r="F15" s="37">
        <f t="shared" si="1"/>
        <v>6396</v>
      </c>
      <c r="G15" s="32">
        <v>8</v>
      </c>
      <c r="H15" s="32">
        <f t="shared" si="0"/>
        <v>3936</v>
      </c>
    </row>
    <row r="16" spans="1:8">
      <c r="A16" s="30">
        <v>13</v>
      </c>
      <c r="B16" s="37" t="s">
        <v>549</v>
      </c>
      <c r="C16" s="37" t="s">
        <v>546</v>
      </c>
      <c r="D16" s="37">
        <v>1336</v>
      </c>
      <c r="E16" s="37">
        <v>9</v>
      </c>
      <c r="F16" s="37">
        <f t="shared" si="1"/>
        <v>12024</v>
      </c>
      <c r="G16" s="32">
        <v>8</v>
      </c>
      <c r="H16" s="32">
        <f t="shared" si="0"/>
        <v>10688</v>
      </c>
    </row>
    <row r="17" spans="1:8">
      <c r="A17" s="30">
        <v>14</v>
      </c>
      <c r="B17" s="37" t="s">
        <v>550</v>
      </c>
      <c r="C17" s="37" t="s">
        <v>551</v>
      </c>
      <c r="D17" s="37">
        <v>709</v>
      </c>
      <c r="E17" s="37" t="s">
        <v>544</v>
      </c>
      <c r="F17" s="37">
        <f t="shared" si="1"/>
        <v>7090</v>
      </c>
      <c r="G17" s="32">
        <v>8</v>
      </c>
      <c r="H17" s="32">
        <f t="shared" si="0"/>
        <v>5672</v>
      </c>
    </row>
    <row r="18" spans="1:8">
      <c r="A18" s="30">
        <v>15</v>
      </c>
      <c r="B18" s="37" t="s">
        <v>552</v>
      </c>
      <c r="C18" s="37" t="s">
        <v>553</v>
      </c>
      <c r="D18" s="37">
        <v>521</v>
      </c>
      <c r="E18" s="37" t="s">
        <v>554</v>
      </c>
      <c r="F18" s="37">
        <f t="shared" si="1"/>
        <v>4689</v>
      </c>
      <c r="G18" s="32">
        <v>8</v>
      </c>
      <c r="H18" s="32">
        <f t="shared" si="0"/>
        <v>4168</v>
      </c>
    </row>
    <row r="19" spans="1:8">
      <c r="A19" s="30">
        <v>16</v>
      </c>
      <c r="B19" s="37" t="s">
        <v>555</v>
      </c>
      <c r="C19" s="37" t="s">
        <v>556</v>
      </c>
      <c r="D19" s="37">
        <v>760</v>
      </c>
      <c r="E19" s="37">
        <v>9</v>
      </c>
      <c r="F19" s="37">
        <f t="shared" si="1"/>
        <v>6840</v>
      </c>
      <c r="G19" s="32">
        <v>8</v>
      </c>
      <c r="H19" s="32">
        <f t="shared" si="0"/>
        <v>6080</v>
      </c>
    </row>
    <row r="20" spans="1:8">
      <c r="A20" s="30">
        <v>17</v>
      </c>
      <c r="B20" s="37" t="s">
        <v>557</v>
      </c>
      <c r="C20" s="37" t="s">
        <v>558</v>
      </c>
      <c r="D20" s="37">
        <v>80</v>
      </c>
      <c r="E20" s="37" t="s">
        <v>559</v>
      </c>
      <c r="F20" s="37">
        <f t="shared" si="1"/>
        <v>1200</v>
      </c>
      <c r="G20" s="32">
        <v>8</v>
      </c>
      <c r="H20" s="32">
        <f t="shared" si="0"/>
        <v>640</v>
      </c>
    </row>
    <row r="21" spans="1:8">
      <c r="A21" s="30">
        <v>18</v>
      </c>
      <c r="B21" s="37" t="s">
        <v>560</v>
      </c>
      <c r="C21" s="37" t="s">
        <v>561</v>
      </c>
      <c r="D21" s="37">
        <v>710</v>
      </c>
      <c r="E21" s="37" t="s">
        <v>562</v>
      </c>
      <c r="F21" s="37">
        <f t="shared" si="1"/>
        <v>11360</v>
      </c>
      <c r="G21" s="32">
        <v>8</v>
      </c>
      <c r="H21" s="32">
        <f t="shared" si="0"/>
        <v>5680</v>
      </c>
    </row>
    <row r="22" ht="24" spans="1:8">
      <c r="A22" s="30">
        <v>19</v>
      </c>
      <c r="B22" s="37" t="s">
        <v>563</v>
      </c>
      <c r="C22" s="37" t="s">
        <v>564</v>
      </c>
      <c r="D22" s="37">
        <v>1130</v>
      </c>
      <c r="E22" s="37">
        <v>8</v>
      </c>
      <c r="F22" s="37">
        <f t="shared" si="1"/>
        <v>9040</v>
      </c>
      <c r="G22" s="32">
        <v>8</v>
      </c>
      <c r="H22" s="32">
        <f t="shared" si="0"/>
        <v>9040</v>
      </c>
    </row>
    <row r="23" ht="24" spans="1:8">
      <c r="A23" s="30">
        <v>20</v>
      </c>
      <c r="B23" s="37" t="s">
        <v>565</v>
      </c>
      <c r="C23" s="37" t="s">
        <v>566</v>
      </c>
      <c r="D23" s="37">
        <v>1708</v>
      </c>
      <c r="E23" s="37" t="s">
        <v>530</v>
      </c>
      <c r="F23" s="37">
        <f t="shared" si="1"/>
        <v>18788</v>
      </c>
      <c r="G23" s="32">
        <v>8</v>
      </c>
      <c r="H23" s="32">
        <f t="shared" si="0"/>
        <v>13664</v>
      </c>
    </row>
    <row r="24" ht="16" customHeight="1" spans="1:8">
      <c r="A24" s="16">
        <v>21</v>
      </c>
      <c r="B24" s="38" t="s">
        <v>567</v>
      </c>
      <c r="C24" s="38" t="s">
        <v>568</v>
      </c>
      <c r="D24" s="39">
        <v>517</v>
      </c>
      <c r="E24" s="39">
        <v>7</v>
      </c>
      <c r="F24" s="39">
        <f t="shared" si="1"/>
        <v>3619</v>
      </c>
      <c r="G24" s="40">
        <v>7</v>
      </c>
      <c r="H24" s="32">
        <f t="shared" si="0"/>
        <v>3619</v>
      </c>
    </row>
    <row r="25" spans="1:8">
      <c r="A25" s="30">
        <v>22</v>
      </c>
      <c r="B25" s="37" t="s">
        <v>569</v>
      </c>
      <c r="C25" s="37" t="s">
        <v>570</v>
      </c>
      <c r="D25" s="37">
        <v>673</v>
      </c>
      <c r="E25" s="37" t="s">
        <v>571</v>
      </c>
      <c r="F25" s="37">
        <f t="shared" si="1"/>
        <v>12114</v>
      </c>
      <c r="G25" s="32">
        <v>8</v>
      </c>
      <c r="H25" s="32">
        <f t="shared" si="0"/>
        <v>5384</v>
      </c>
    </row>
    <row r="26" spans="1:8">
      <c r="A26" s="30">
        <v>23</v>
      </c>
      <c r="B26" s="37" t="s">
        <v>572</v>
      </c>
      <c r="C26" s="37" t="s">
        <v>573</v>
      </c>
      <c r="D26" s="37">
        <v>840</v>
      </c>
      <c r="E26" s="37" t="s">
        <v>571</v>
      </c>
      <c r="F26" s="37">
        <f t="shared" si="1"/>
        <v>15120</v>
      </c>
      <c r="G26" s="32">
        <v>8</v>
      </c>
      <c r="H26" s="32">
        <f t="shared" si="0"/>
        <v>6720</v>
      </c>
    </row>
    <row r="27" spans="1:8">
      <c r="A27" s="30">
        <v>24</v>
      </c>
      <c r="B27" s="37" t="s">
        <v>574</v>
      </c>
      <c r="C27" s="37" t="s">
        <v>575</v>
      </c>
      <c r="D27" s="37">
        <v>1590</v>
      </c>
      <c r="E27" s="37" t="s">
        <v>562</v>
      </c>
      <c r="F27" s="37">
        <f t="shared" si="1"/>
        <v>25440</v>
      </c>
      <c r="G27" s="32">
        <v>8</v>
      </c>
      <c r="H27" s="32">
        <f t="shared" si="0"/>
        <v>12720</v>
      </c>
    </row>
    <row r="28" spans="1:8">
      <c r="A28" s="30">
        <v>25</v>
      </c>
      <c r="B28" s="37" t="s">
        <v>576</v>
      </c>
      <c r="C28" s="37" t="s">
        <v>577</v>
      </c>
      <c r="D28" s="37">
        <v>1300</v>
      </c>
      <c r="E28" s="37" t="s">
        <v>578</v>
      </c>
      <c r="F28" s="37">
        <f t="shared" si="1"/>
        <v>26000</v>
      </c>
      <c r="G28" s="32">
        <v>8</v>
      </c>
      <c r="H28" s="32">
        <f t="shared" si="0"/>
        <v>10400</v>
      </c>
    </row>
    <row r="29" spans="1:8">
      <c r="A29" s="30">
        <v>26</v>
      </c>
      <c r="B29" s="37" t="s">
        <v>579</v>
      </c>
      <c r="C29" s="37" t="s">
        <v>546</v>
      </c>
      <c r="D29" s="37">
        <v>600</v>
      </c>
      <c r="E29" s="37" t="s">
        <v>571</v>
      </c>
      <c r="F29" s="37">
        <f t="shared" si="1"/>
        <v>10800</v>
      </c>
      <c r="G29" s="32">
        <v>8</v>
      </c>
      <c r="H29" s="32">
        <f t="shared" si="0"/>
        <v>4800</v>
      </c>
    </row>
    <row r="30" spans="1:8">
      <c r="A30" s="30">
        <v>27</v>
      </c>
      <c r="B30" s="37" t="s">
        <v>580</v>
      </c>
      <c r="C30" s="37" t="s">
        <v>581</v>
      </c>
      <c r="D30" s="37">
        <v>200</v>
      </c>
      <c r="E30" s="37" t="s">
        <v>530</v>
      </c>
      <c r="F30" s="37">
        <f t="shared" si="1"/>
        <v>2200</v>
      </c>
      <c r="G30" s="32">
        <v>8</v>
      </c>
      <c r="H30" s="32">
        <f t="shared" si="0"/>
        <v>1600</v>
      </c>
    </row>
    <row r="31" ht="22" customHeight="1" spans="1:8">
      <c r="A31" s="16">
        <v>28</v>
      </c>
      <c r="B31" s="38" t="s">
        <v>582</v>
      </c>
      <c r="C31" s="38" t="s">
        <v>583</v>
      </c>
      <c r="D31" s="39">
        <v>418</v>
      </c>
      <c r="E31" s="39" t="s">
        <v>584</v>
      </c>
      <c r="F31" s="39">
        <f t="shared" si="1"/>
        <v>2508</v>
      </c>
      <c r="G31" s="40">
        <v>6</v>
      </c>
      <c r="H31" s="32">
        <f t="shared" si="0"/>
        <v>2508</v>
      </c>
    </row>
    <row r="32" ht="24" customHeight="1" spans="1:8">
      <c r="A32" s="16">
        <v>29</v>
      </c>
      <c r="B32" s="38" t="s">
        <v>585</v>
      </c>
      <c r="C32" s="38" t="s">
        <v>586</v>
      </c>
      <c r="D32" s="39">
        <v>790</v>
      </c>
      <c r="E32" s="39">
        <v>7</v>
      </c>
      <c r="F32" s="39">
        <f t="shared" si="1"/>
        <v>5530</v>
      </c>
      <c r="G32" s="40">
        <v>7</v>
      </c>
      <c r="H32" s="32">
        <f t="shared" si="0"/>
        <v>5530</v>
      </c>
    </row>
    <row r="33" spans="1:8">
      <c r="A33" s="30">
        <v>30</v>
      </c>
      <c r="B33" s="37" t="s">
        <v>587</v>
      </c>
      <c r="C33" s="37" t="s">
        <v>561</v>
      </c>
      <c r="D33" s="37">
        <v>859</v>
      </c>
      <c r="E33" s="37" t="s">
        <v>533</v>
      </c>
      <c r="F33" s="37">
        <f t="shared" si="1"/>
        <v>11167</v>
      </c>
      <c r="G33" s="32">
        <v>8</v>
      </c>
      <c r="H33" s="32">
        <f t="shared" si="0"/>
        <v>6872</v>
      </c>
    </row>
    <row r="34" spans="1:8">
      <c r="A34" s="30">
        <v>31</v>
      </c>
      <c r="B34" s="37" t="s">
        <v>588</v>
      </c>
      <c r="C34" s="37" t="s">
        <v>589</v>
      </c>
      <c r="D34" s="37">
        <v>2150</v>
      </c>
      <c r="E34" s="37" t="s">
        <v>571</v>
      </c>
      <c r="F34" s="37">
        <f t="shared" si="1"/>
        <v>38700</v>
      </c>
      <c r="G34" s="32">
        <v>8</v>
      </c>
      <c r="H34" s="32">
        <f t="shared" si="0"/>
        <v>17200</v>
      </c>
    </row>
    <row r="35" ht="14" customHeight="1" spans="1:8">
      <c r="A35" s="16">
        <v>32</v>
      </c>
      <c r="B35" s="38" t="s">
        <v>590</v>
      </c>
      <c r="C35" s="38" t="s">
        <v>591</v>
      </c>
      <c r="D35" s="39">
        <v>708</v>
      </c>
      <c r="E35" s="39">
        <v>7</v>
      </c>
      <c r="F35" s="39">
        <f t="shared" si="1"/>
        <v>4956</v>
      </c>
      <c r="G35" s="40">
        <v>7</v>
      </c>
      <c r="H35" s="32">
        <f t="shared" si="0"/>
        <v>4956</v>
      </c>
    </row>
    <row r="36" ht="14" customHeight="1" spans="1:8">
      <c r="A36" s="16">
        <v>33</v>
      </c>
      <c r="B36" s="38" t="s">
        <v>592</v>
      </c>
      <c r="C36" s="38" t="s">
        <v>593</v>
      </c>
      <c r="D36" s="39">
        <v>280</v>
      </c>
      <c r="E36" s="39">
        <v>7</v>
      </c>
      <c r="F36" s="39">
        <f t="shared" si="1"/>
        <v>1960</v>
      </c>
      <c r="G36" s="40">
        <v>7</v>
      </c>
      <c r="H36" s="32">
        <f t="shared" si="0"/>
        <v>1960</v>
      </c>
    </row>
    <row r="37" spans="1:8">
      <c r="A37" s="30">
        <v>34</v>
      </c>
      <c r="B37" s="37" t="s">
        <v>594</v>
      </c>
      <c r="C37" s="37" t="s">
        <v>595</v>
      </c>
      <c r="D37" s="37">
        <v>750</v>
      </c>
      <c r="E37" s="37" t="s">
        <v>544</v>
      </c>
      <c r="F37" s="37">
        <f t="shared" si="1"/>
        <v>7500</v>
      </c>
      <c r="G37" s="32">
        <v>8</v>
      </c>
      <c r="H37" s="32">
        <f t="shared" ref="H37:H55" si="2">D37*G37</f>
        <v>6000</v>
      </c>
    </row>
    <row r="38" spans="1:8">
      <c r="A38" s="30">
        <v>35</v>
      </c>
      <c r="B38" s="37" t="s">
        <v>596</v>
      </c>
      <c r="C38" s="37" t="s">
        <v>597</v>
      </c>
      <c r="D38" s="37">
        <v>250</v>
      </c>
      <c r="E38" s="37">
        <v>9</v>
      </c>
      <c r="F38" s="37">
        <f t="shared" si="1"/>
        <v>2250</v>
      </c>
      <c r="G38" s="32">
        <v>8</v>
      </c>
      <c r="H38" s="32">
        <f t="shared" si="2"/>
        <v>2000</v>
      </c>
    </row>
    <row r="39" spans="1:8">
      <c r="A39" s="30">
        <v>36</v>
      </c>
      <c r="B39" s="37" t="s">
        <v>598</v>
      </c>
      <c r="C39" s="37" t="s">
        <v>599</v>
      </c>
      <c r="D39" s="37">
        <v>680</v>
      </c>
      <c r="E39" s="37" t="s">
        <v>533</v>
      </c>
      <c r="F39" s="37">
        <f t="shared" ref="F39:F55" si="3">D39*E39</f>
        <v>8840</v>
      </c>
      <c r="G39" s="32">
        <v>8</v>
      </c>
      <c r="H39" s="32">
        <f t="shared" si="2"/>
        <v>5440</v>
      </c>
    </row>
    <row r="40" spans="1:8">
      <c r="A40" s="30">
        <v>37</v>
      </c>
      <c r="B40" s="37" t="s">
        <v>600</v>
      </c>
      <c r="C40" s="37" t="s">
        <v>546</v>
      </c>
      <c r="D40" s="37">
        <v>291</v>
      </c>
      <c r="E40" s="37" t="s">
        <v>533</v>
      </c>
      <c r="F40" s="37">
        <f t="shared" si="3"/>
        <v>3783</v>
      </c>
      <c r="G40" s="32">
        <v>8</v>
      </c>
      <c r="H40" s="32">
        <f t="shared" si="2"/>
        <v>2328</v>
      </c>
    </row>
    <row r="41" ht="12" customHeight="1" spans="1:8">
      <c r="A41" s="16">
        <v>38</v>
      </c>
      <c r="B41" s="38" t="s">
        <v>601</v>
      </c>
      <c r="C41" s="38" t="s">
        <v>602</v>
      </c>
      <c r="D41" s="39">
        <v>270</v>
      </c>
      <c r="E41" s="39">
        <v>6</v>
      </c>
      <c r="F41" s="39">
        <f t="shared" si="3"/>
        <v>1620</v>
      </c>
      <c r="G41" s="40">
        <v>6</v>
      </c>
      <c r="H41" s="32">
        <f t="shared" si="2"/>
        <v>1620</v>
      </c>
    </row>
    <row r="42" spans="1:8">
      <c r="A42" s="30">
        <v>39</v>
      </c>
      <c r="B42" s="37" t="s">
        <v>603</v>
      </c>
      <c r="C42" s="37" t="s">
        <v>604</v>
      </c>
      <c r="D42" s="37">
        <v>285</v>
      </c>
      <c r="E42" s="37">
        <v>8</v>
      </c>
      <c r="F42" s="37">
        <f t="shared" si="3"/>
        <v>2280</v>
      </c>
      <c r="G42" s="32">
        <v>8</v>
      </c>
      <c r="H42" s="32">
        <f t="shared" si="2"/>
        <v>2280</v>
      </c>
    </row>
    <row r="43" spans="1:8">
      <c r="A43" s="30">
        <v>40</v>
      </c>
      <c r="B43" s="37" t="s">
        <v>605</v>
      </c>
      <c r="C43" s="37" t="s">
        <v>606</v>
      </c>
      <c r="D43" s="37">
        <v>370</v>
      </c>
      <c r="E43" s="37" t="s">
        <v>607</v>
      </c>
      <c r="F43" s="37">
        <f t="shared" si="3"/>
        <v>4440</v>
      </c>
      <c r="G43" s="32">
        <v>8</v>
      </c>
      <c r="H43" s="32">
        <f t="shared" si="2"/>
        <v>2960</v>
      </c>
    </row>
    <row r="44" spans="1:8">
      <c r="A44" s="30">
        <v>41</v>
      </c>
      <c r="B44" s="37" t="s">
        <v>608</v>
      </c>
      <c r="C44" s="37" t="s">
        <v>609</v>
      </c>
      <c r="D44" s="37">
        <v>841</v>
      </c>
      <c r="E44" s="37">
        <v>17</v>
      </c>
      <c r="F44" s="37">
        <f t="shared" si="3"/>
        <v>14297</v>
      </c>
      <c r="G44" s="32">
        <v>8</v>
      </c>
      <c r="H44" s="32">
        <f t="shared" si="2"/>
        <v>6728</v>
      </c>
    </row>
    <row r="45" ht="14" customHeight="1" spans="1:8">
      <c r="A45" s="16">
        <v>42</v>
      </c>
      <c r="B45" s="38" t="s">
        <v>610</v>
      </c>
      <c r="C45" s="38" t="s">
        <v>611</v>
      </c>
      <c r="D45" s="39">
        <v>461</v>
      </c>
      <c r="E45" s="39">
        <v>7</v>
      </c>
      <c r="F45" s="39">
        <f t="shared" si="3"/>
        <v>3227</v>
      </c>
      <c r="G45" s="40">
        <v>7</v>
      </c>
      <c r="H45" s="32">
        <f t="shared" si="2"/>
        <v>3227</v>
      </c>
    </row>
    <row r="46" spans="1:8">
      <c r="A46" s="30">
        <v>43</v>
      </c>
      <c r="B46" s="37" t="s">
        <v>612</v>
      </c>
      <c r="C46" s="37" t="s">
        <v>613</v>
      </c>
      <c r="D46" s="37">
        <v>359</v>
      </c>
      <c r="E46" s="37" t="s">
        <v>571</v>
      </c>
      <c r="F46" s="37">
        <f t="shared" si="3"/>
        <v>6462</v>
      </c>
      <c r="G46" s="32">
        <v>8</v>
      </c>
      <c r="H46" s="32">
        <f t="shared" si="2"/>
        <v>2872</v>
      </c>
    </row>
    <row r="47" spans="1:8">
      <c r="A47" s="30">
        <v>44</v>
      </c>
      <c r="B47" s="37" t="s">
        <v>614</v>
      </c>
      <c r="C47" s="37" t="s">
        <v>615</v>
      </c>
      <c r="D47" s="37">
        <v>914</v>
      </c>
      <c r="E47" s="37" t="s">
        <v>544</v>
      </c>
      <c r="F47" s="37">
        <f t="shared" si="3"/>
        <v>9140</v>
      </c>
      <c r="G47" s="32">
        <v>8</v>
      </c>
      <c r="H47" s="32">
        <f t="shared" si="2"/>
        <v>7312</v>
      </c>
    </row>
    <row r="48" spans="1:8">
      <c r="A48" s="30">
        <v>45</v>
      </c>
      <c r="B48" s="37" t="s">
        <v>616</v>
      </c>
      <c r="C48" s="37" t="s">
        <v>617</v>
      </c>
      <c r="D48" s="37">
        <v>1040</v>
      </c>
      <c r="E48" s="37" t="s">
        <v>618</v>
      </c>
      <c r="F48" s="37">
        <f t="shared" si="3"/>
        <v>26000</v>
      </c>
      <c r="G48" s="32">
        <v>8</v>
      </c>
      <c r="H48" s="32">
        <f t="shared" si="2"/>
        <v>8320</v>
      </c>
    </row>
    <row r="49" spans="1:8">
      <c r="A49" s="30">
        <v>46</v>
      </c>
      <c r="B49" s="37" t="s">
        <v>619</v>
      </c>
      <c r="C49" s="37" t="s">
        <v>620</v>
      </c>
      <c r="D49" s="37">
        <v>438</v>
      </c>
      <c r="E49" s="37" t="s">
        <v>621</v>
      </c>
      <c r="F49" s="37">
        <f t="shared" si="3"/>
        <v>3504</v>
      </c>
      <c r="G49" s="32">
        <v>8</v>
      </c>
      <c r="H49" s="32">
        <f t="shared" si="2"/>
        <v>3504</v>
      </c>
    </row>
    <row r="50" spans="1:8">
      <c r="A50" s="30">
        <v>47</v>
      </c>
      <c r="B50" s="37" t="s">
        <v>622</v>
      </c>
      <c r="C50" s="37" t="s">
        <v>623</v>
      </c>
      <c r="D50" s="37">
        <v>480</v>
      </c>
      <c r="E50" s="37" t="s">
        <v>544</v>
      </c>
      <c r="F50" s="37">
        <f t="shared" si="3"/>
        <v>4800</v>
      </c>
      <c r="G50" s="32">
        <v>8</v>
      </c>
      <c r="H50" s="32">
        <f t="shared" si="2"/>
        <v>3840</v>
      </c>
    </row>
    <row r="51" spans="1:8">
      <c r="A51" s="30">
        <v>48</v>
      </c>
      <c r="B51" s="37" t="s">
        <v>624</v>
      </c>
      <c r="C51" s="37" t="s">
        <v>553</v>
      </c>
      <c r="D51" s="37">
        <v>748</v>
      </c>
      <c r="E51" s="37" t="s">
        <v>578</v>
      </c>
      <c r="F51" s="37">
        <f t="shared" si="3"/>
        <v>14960</v>
      </c>
      <c r="G51" s="32">
        <v>8</v>
      </c>
      <c r="H51" s="32">
        <f t="shared" si="2"/>
        <v>5984</v>
      </c>
    </row>
    <row r="52" spans="1:8">
      <c r="A52" s="30">
        <v>49</v>
      </c>
      <c r="B52" s="37" t="s">
        <v>625</v>
      </c>
      <c r="C52" s="37" t="s">
        <v>626</v>
      </c>
      <c r="D52" s="37">
        <v>95</v>
      </c>
      <c r="E52" s="37" t="s">
        <v>621</v>
      </c>
      <c r="F52" s="37">
        <f t="shared" si="3"/>
        <v>760</v>
      </c>
      <c r="G52" s="32">
        <v>8</v>
      </c>
      <c r="H52" s="32">
        <f t="shared" si="2"/>
        <v>760</v>
      </c>
    </row>
    <row r="53" spans="1:8">
      <c r="A53" s="30">
        <v>50</v>
      </c>
      <c r="B53" s="37"/>
      <c r="C53" s="37" t="s">
        <v>627</v>
      </c>
      <c r="D53" s="37">
        <v>1240</v>
      </c>
      <c r="E53" s="37" t="s">
        <v>533</v>
      </c>
      <c r="F53" s="37">
        <f t="shared" si="3"/>
        <v>16120</v>
      </c>
      <c r="G53" s="32">
        <v>8</v>
      </c>
      <c r="H53" s="32">
        <f t="shared" si="2"/>
        <v>9920</v>
      </c>
    </row>
    <row r="54" spans="1:8">
      <c r="A54" s="30">
        <v>51</v>
      </c>
      <c r="B54" s="37" t="s">
        <v>628</v>
      </c>
      <c r="C54" s="37" t="s">
        <v>629</v>
      </c>
      <c r="D54" s="37">
        <v>1500</v>
      </c>
      <c r="E54" s="37" t="s">
        <v>544</v>
      </c>
      <c r="F54" s="37">
        <f t="shared" si="3"/>
        <v>15000</v>
      </c>
      <c r="G54" s="32">
        <v>8</v>
      </c>
      <c r="H54" s="32">
        <f t="shared" si="2"/>
        <v>12000</v>
      </c>
    </row>
    <row r="55" ht="24" spans="1:8">
      <c r="A55" s="30">
        <v>52</v>
      </c>
      <c r="B55" s="37" t="s">
        <v>630</v>
      </c>
      <c r="C55" s="37" t="s">
        <v>631</v>
      </c>
      <c r="D55" s="37">
        <v>500</v>
      </c>
      <c r="E55" s="37" t="s">
        <v>632</v>
      </c>
      <c r="F55" s="37">
        <f t="shared" si="3"/>
        <v>26000</v>
      </c>
      <c r="G55" s="32">
        <v>8</v>
      </c>
      <c r="H55" s="32">
        <f t="shared" si="2"/>
        <v>4000</v>
      </c>
    </row>
    <row r="56" spans="1:8">
      <c r="A56" s="34"/>
      <c r="B56" s="34"/>
      <c r="C56" s="34"/>
      <c r="D56" s="34">
        <f>SUM(D4:D55)</f>
        <v>46600</v>
      </c>
      <c r="E56" s="34"/>
      <c r="F56" s="41">
        <f>SUM(F4:F55)</f>
        <v>946713</v>
      </c>
      <c r="G56" s="42"/>
      <c r="H56" s="35">
        <f>SUBTOTAL(9,H4:H55)</f>
        <v>368668</v>
      </c>
    </row>
  </sheetData>
  <autoFilter xmlns:etc="http://www.wps.cn/officeDocument/2017/etCustomData" ref="A3:F56" etc:filterBottomFollowUsedRange="0">
    <filterColumn colId="4">
      <filters blank="1">
        <filter val="10"/>
        <filter val="50"/>
        <filter val="11"/>
        <filter val="12"/>
        <filter val="52"/>
        <filter val="13"/>
        <filter val="14"/>
        <filter val="15"/>
        <filter val="16"/>
        <filter val="17"/>
        <filter val="18"/>
        <filter val="20"/>
        <filter val="25"/>
        <filter val="13.5"/>
        <filter val="29"/>
        <filter val="30"/>
        <filter val="8"/>
        <filter val="48"/>
        <filter val="9"/>
      </filters>
    </filterColumn>
    <extLst/>
  </autoFilter>
  <mergeCells count="3">
    <mergeCell ref="A1:F1"/>
    <mergeCell ref="B7:B8"/>
    <mergeCell ref="B52:B53"/>
  </mergeCells>
  <pageMargins left="0.7" right="0.7" top="0.75" bottom="0.75" header="0.3" footer="0.3"/>
  <pageSetup paperSize="9" scale="9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="145" zoomScaleNormal="100" workbookViewId="0">
      <selection activeCell="C2" sqref="C2"/>
    </sheetView>
  </sheetViews>
  <sheetFormatPr defaultColWidth="9" defaultRowHeight="13.5" outlineLevelRow="6" outlineLevelCol="3"/>
  <cols>
    <col min="1" max="1" width="5.25" customWidth="1"/>
    <col min="2" max="2" width="20.8666666666667" customWidth="1"/>
    <col min="3" max="3" width="40.3416666666667" customWidth="1"/>
    <col min="4" max="4" width="8.26666666666667" customWidth="1"/>
    <col min="5" max="5" width="6.975" customWidth="1"/>
  </cols>
  <sheetData>
    <row r="1" ht="33.75" customHeight="1" spans="1:3">
      <c r="A1" s="27" t="s">
        <v>0</v>
      </c>
      <c r="B1" s="27"/>
      <c r="C1" s="27"/>
    </row>
    <row r="2" spans="1:2">
      <c r="A2" t="s">
        <v>633</v>
      </c>
      <c r="B2" t="s">
        <v>634</v>
      </c>
    </row>
    <row r="3" ht="40" customHeight="1" spans="1:4">
      <c r="A3" s="28" t="s">
        <v>2</v>
      </c>
      <c r="B3" s="28" t="s">
        <v>458</v>
      </c>
      <c r="C3" s="28" t="s">
        <v>459</v>
      </c>
      <c r="D3" s="29" t="s">
        <v>635</v>
      </c>
    </row>
    <row r="4" ht="14.25" spans="1:4">
      <c r="A4" s="30">
        <v>1</v>
      </c>
      <c r="B4" s="31" t="s">
        <v>636</v>
      </c>
      <c r="C4" s="31" t="s">
        <v>637</v>
      </c>
      <c r="D4" s="32">
        <v>1</v>
      </c>
    </row>
    <row r="5" ht="14.25" spans="1:4">
      <c r="A5" s="30">
        <v>2</v>
      </c>
      <c r="B5" s="33" t="s">
        <v>638</v>
      </c>
      <c r="C5" s="33" t="s">
        <v>639</v>
      </c>
      <c r="D5" s="32">
        <v>1</v>
      </c>
    </row>
    <row r="6" ht="14.25" spans="1:4">
      <c r="A6" s="30">
        <v>3</v>
      </c>
      <c r="B6" s="33" t="s">
        <v>640</v>
      </c>
      <c r="C6" s="33" t="s">
        <v>641</v>
      </c>
      <c r="D6" s="32">
        <v>1</v>
      </c>
    </row>
    <row r="7" spans="1:4">
      <c r="A7" s="34"/>
      <c r="B7" s="34"/>
      <c r="C7" s="34"/>
      <c r="D7" s="35">
        <f>SUBTOTAL(9,D4:D6)</f>
        <v>3</v>
      </c>
    </row>
  </sheetData>
  <autoFilter xmlns:etc="http://www.wps.cn/officeDocument/2017/etCustomData" ref="A3:C7" etc:filterBottomFollowUsedRange="0">
    <extLst/>
  </autoFilter>
  <mergeCells count="1">
    <mergeCell ref="A1:C1"/>
  </mergeCells>
  <pageMargins left="0.7" right="0.7" top="0.75" bottom="0.75" header="0.3" footer="0.3"/>
  <pageSetup paperSize="9" scale="9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C6" sqref="C6:H6"/>
    </sheetView>
  </sheetViews>
  <sheetFormatPr defaultColWidth="9" defaultRowHeight="13.5"/>
  <cols>
    <col min="1" max="1" width="5.13333333333333" customWidth="1"/>
    <col min="2" max="2" width="5.75" customWidth="1"/>
    <col min="4" max="4" width="8.88333333333333" customWidth="1"/>
    <col min="5" max="6" width="9.38333333333333"/>
    <col min="8" max="8" width="9.38333333333333"/>
    <col min="9" max="9" width="10.3833333333333"/>
    <col min="11" max="11" width="11.5"/>
  </cols>
  <sheetData>
    <row r="1" ht="27" spans="1:9">
      <c r="A1" s="1" t="s">
        <v>2</v>
      </c>
      <c r="B1" s="1" t="s">
        <v>642</v>
      </c>
      <c r="C1" s="1" t="s">
        <v>643</v>
      </c>
      <c r="D1" s="1" t="s">
        <v>644</v>
      </c>
      <c r="E1" s="1" t="s">
        <v>645</v>
      </c>
      <c r="F1" s="1" t="s">
        <v>646</v>
      </c>
      <c r="G1" s="1" t="s">
        <v>647</v>
      </c>
      <c r="H1" s="1" t="s">
        <v>648</v>
      </c>
      <c r="I1" s="2" t="s">
        <v>649</v>
      </c>
    </row>
    <row r="2" spans="1:9">
      <c r="A2" s="2">
        <v>1</v>
      </c>
      <c r="B2" s="3" t="s">
        <v>650</v>
      </c>
      <c r="C2" s="1" t="s">
        <v>31</v>
      </c>
      <c r="D2" s="4">
        <f>附表1!E8</f>
        <v>3920</v>
      </c>
      <c r="E2" s="5">
        <f>附表1!G8</f>
        <v>236000</v>
      </c>
      <c r="F2" s="6">
        <f>附表1!K8</f>
        <v>91160</v>
      </c>
      <c r="G2" s="7">
        <f>附表1!P8</f>
        <v>50680</v>
      </c>
      <c r="H2" s="5">
        <f>附表1!T8</f>
        <v>31520</v>
      </c>
      <c r="I2" s="5">
        <f>SUM(F2:H2)</f>
        <v>173360</v>
      </c>
    </row>
    <row r="3" spans="1:9">
      <c r="A3" s="2"/>
      <c r="B3" s="3"/>
      <c r="C3" s="1" t="s">
        <v>44</v>
      </c>
      <c r="D3">
        <f>附表1!E20</f>
        <v>11451</v>
      </c>
      <c r="E3" s="5">
        <f>附表1!G20</f>
        <v>599675.5</v>
      </c>
      <c r="F3">
        <f>附表1!K20</f>
        <v>483331.5</v>
      </c>
      <c r="G3" s="5">
        <f>附表1!P20</f>
        <v>25250</v>
      </c>
      <c r="H3" s="5">
        <f>附表1!T20</f>
        <v>53054</v>
      </c>
      <c r="I3" s="25">
        <f>SUM(F3:H3)</f>
        <v>561635.5</v>
      </c>
    </row>
    <row r="4" spans="1:9">
      <c r="A4" s="2"/>
      <c r="B4" s="3"/>
      <c r="C4" s="1" t="s">
        <v>64</v>
      </c>
      <c r="D4" s="5">
        <f>附表1!E35</f>
        <v>7972</v>
      </c>
      <c r="E4" s="8">
        <f>附表1!G35</f>
        <v>148128</v>
      </c>
      <c r="F4" s="5">
        <f>附表1!K35</f>
        <v>107957</v>
      </c>
      <c r="G4" s="5">
        <f>附表1!P35</f>
        <v>3689</v>
      </c>
      <c r="H4" s="5">
        <f>附表1!T35</f>
        <v>30914</v>
      </c>
      <c r="I4" s="25">
        <f>SUM(F4:H4)</f>
        <v>142560</v>
      </c>
    </row>
    <row r="5" spans="1:9">
      <c r="A5" s="2"/>
      <c r="B5" s="3"/>
      <c r="C5" s="1" t="s">
        <v>88</v>
      </c>
      <c r="D5" s="5">
        <f>附表1!E99</f>
        <v>28230</v>
      </c>
      <c r="E5" s="9">
        <f>附表1!G99</f>
        <v>256157.5</v>
      </c>
      <c r="F5" s="5">
        <f>附表1!K99</f>
        <v>209965.5</v>
      </c>
      <c r="G5" s="5">
        <f>附表1!P99</f>
        <v>0</v>
      </c>
      <c r="H5" s="5">
        <f>附表1!T99</f>
        <v>3260</v>
      </c>
      <c r="I5" s="25">
        <f>SUM(F5:H5)</f>
        <v>213225.5</v>
      </c>
    </row>
    <row r="6" spans="1:9">
      <c r="A6" s="2"/>
      <c r="B6" s="3"/>
      <c r="C6" s="1" t="s">
        <v>651</v>
      </c>
      <c r="D6" s="1"/>
      <c r="E6" s="1"/>
      <c r="F6" s="1"/>
      <c r="G6" s="1"/>
      <c r="H6" s="1"/>
      <c r="I6" s="26">
        <f>SUM(I2:I5)</f>
        <v>1090781</v>
      </c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2">
        <v>2</v>
      </c>
      <c r="B8" s="10" t="s">
        <v>652</v>
      </c>
      <c r="C8" s="1" t="s">
        <v>643</v>
      </c>
      <c r="D8" s="1" t="s">
        <v>645</v>
      </c>
      <c r="E8" s="1"/>
      <c r="F8" s="1"/>
      <c r="G8" s="1"/>
      <c r="H8" s="1"/>
      <c r="I8" s="1"/>
    </row>
    <row r="9" ht="14.25" spans="1:9">
      <c r="A9" s="2"/>
      <c r="B9" s="10"/>
      <c r="C9" s="1" t="s">
        <v>226</v>
      </c>
      <c r="D9" s="11">
        <f>附表2!H206</f>
        <v>266396.75</v>
      </c>
      <c r="E9" s="11"/>
      <c r="F9" s="11"/>
      <c r="G9" s="11"/>
      <c r="H9" s="11"/>
      <c r="I9" s="1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2">
        <v>3</v>
      </c>
      <c r="B11" s="12" t="s">
        <v>653</v>
      </c>
      <c r="C11" s="1" t="s">
        <v>654</v>
      </c>
      <c r="D11" s="1"/>
      <c r="E11" s="1" t="s">
        <v>645</v>
      </c>
      <c r="F11" s="1"/>
      <c r="G11" s="1"/>
      <c r="H11" s="1"/>
      <c r="I11" s="1"/>
    </row>
    <row r="12" ht="14.25" spans="1:9">
      <c r="A12" s="2"/>
      <c r="B12" s="12"/>
      <c r="C12" s="1" t="s">
        <v>655</v>
      </c>
      <c r="D12" s="1"/>
      <c r="E12" s="13">
        <f>附表1!Y8+附表1!Y20+附表1!Y35+附表1!Y99</f>
        <v>164522</v>
      </c>
      <c r="F12" s="13"/>
      <c r="G12" s="13"/>
      <c r="H12" s="13"/>
      <c r="I12" s="13"/>
    </row>
    <row r="13" ht="14.25" spans="1:9">
      <c r="A13" s="2"/>
      <c r="B13" s="12"/>
      <c r="C13" s="1" t="s">
        <v>656</v>
      </c>
      <c r="D13" s="1"/>
      <c r="E13" s="14">
        <f>附表1!AB8+附表1!AB20+附表1!AB35+附表1!AB99+附表1!AB115</f>
        <v>249083</v>
      </c>
      <c r="F13" s="14"/>
      <c r="G13" s="14"/>
      <c r="H13" s="14"/>
      <c r="I13" s="14"/>
    </row>
    <row r="14" ht="14.25" spans="1:9">
      <c r="A14" s="2"/>
      <c r="B14" s="12"/>
      <c r="C14" s="1" t="s">
        <v>651</v>
      </c>
      <c r="D14" s="1"/>
      <c r="E14" s="14">
        <f>SUM(E12:I13)</f>
        <v>413605</v>
      </c>
      <c r="F14" s="14"/>
      <c r="G14" s="14"/>
      <c r="H14" s="14"/>
      <c r="I14" s="14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2">
        <v>4</v>
      </c>
      <c r="B16" s="15" t="s">
        <v>657</v>
      </c>
      <c r="C16" s="1" t="s">
        <v>643</v>
      </c>
      <c r="D16" s="1" t="s">
        <v>658</v>
      </c>
      <c r="E16" s="1"/>
      <c r="F16" s="1"/>
      <c r="G16" s="1"/>
      <c r="H16" s="1"/>
      <c r="I16" s="1"/>
    </row>
    <row r="17" spans="1:9">
      <c r="A17" s="2"/>
      <c r="B17" s="15"/>
      <c r="C17" s="1" t="s">
        <v>31</v>
      </c>
      <c r="D17" s="16">
        <v>4</v>
      </c>
      <c r="E17" s="16"/>
      <c r="F17" s="16"/>
      <c r="G17" s="16"/>
      <c r="H17" s="16"/>
      <c r="I17" s="16"/>
    </row>
    <row r="18" spans="1:9">
      <c r="A18" s="2"/>
      <c r="B18" s="15"/>
      <c r="C18" s="1" t="s">
        <v>44</v>
      </c>
      <c r="D18" s="16">
        <v>6</v>
      </c>
      <c r="E18" s="16"/>
      <c r="F18" s="16"/>
      <c r="G18" s="16"/>
      <c r="H18" s="16"/>
      <c r="I18" s="16"/>
    </row>
    <row r="19" spans="1:9">
      <c r="A19" s="2"/>
      <c r="B19" s="15"/>
      <c r="C19" s="1" t="s">
        <v>64</v>
      </c>
      <c r="D19" s="16">
        <v>2</v>
      </c>
      <c r="E19" s="16"/>
      <c r="F19" s="16"/>
      <c r="G19" s="16"/>
      <c r="H19" s="16"/>
      <c r="I19" s="16"/>
    </row>
    <row r="20" spans="1:9">
      <c r="A20" s="2"/>
      <c r="B20" s="15"/>
      <c r="C20" s="1" t="s">
        <v>88</v>
      </c>
      <c r="D20" s="16">
        <v>7</v>
      </c>
      <c r="E20" s="16"/>
      <c r="F20" s="16"/>
      <c r="G20" s="16"/>
      <c r="H20" s="16"/>
      <c r="I20" s="16"/>
    </row>
    <row r="21" spans="1:9">
      <c r="A21" s="2"/>
      <c r="B21" s="15"/>
      <c r="C21" s="1" t="s">
        <v>659</v>
      </c>
      <c r="D21" s="16">
        <v>4</v>
      </c>
      <c r="E21" s="16"/>
      <c r="F21" s="16"/>
      <c r="G21" s="16"/>
      <c r="H21" s="16"/>
      <c r="I21" s="16"/>
    </row>
    <row r="22" spans="1:9">
      <c r="A22" s="2"/>
      <c r="B22" s="15"/>
      <c r="C22" s="1" t="s">
        <v>651</v>
      </c>
      <c r="D22" s="1">
        <v>23</v>
      </c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7"/>
      <c r="G23" s="17"/>
      <c r="H23" s="17"/>
      <c r="I23" s="17"/>
    </row>
    <row r="24" ht="14.25" spans="1:9">
      <c r="A24" s="2">
        <v>5</v>
      </c>
      <c r="B24" s="18" t="s">
        <v>660</v>
      </c>
      <c r="C24" s="1" t="s">
        <v>644</v>
      </c>
      <c r="D24" s="14" t="s">
        <v>645</v>
      </c>
      <c r="E24" s="13" t="s">
        <v>661</v>
      </c>
      <c r="F24" s="19" t="s">
        <v>662</v>
      </c>
      <c r="G24" s="19"/>
      <c r="H24" s="19"/>
      <c r="I24" s="19"/>
    </row>
    <row r="25" ht="30" customHeight="1" spans="1:9">
      <c r="A25" s="2"/>
      <c r="B25" s="20"/>
      <c r="C25" s="1">
        <f>附表4!D56</f>
        <v>46600</v>
      </c>
      <c r="D25" s="14">
        <f>附表4!F56</f>
        <v>946713</v>
      </c>
      <c r="E25" s="13">
        <f>附表4!H56</f>
        <v>368668</v>
      </c>
      <c r="F25" s="21" t="s">
        <v>663</v>
      </c>
      <c r="G25" s="21"/>
      <c r="H25" s="21"/>
      <c r="I25" s="21"/>
    </row>
    <row r="28" spans="1:9">
      <c r="A28" s="2">
        <v>6</v>
      </c>
      <c r="B28" s="22" t="s">
        <v>634</v>
      </c>
      <c r="C28" s="23" t="s">
        <v>658</v>
      </c>
      <c r="D28" s="24"/>
      <c r="E28" s="24"/>
      <c r="F28" s="24"/>
      <c r="G28" s="24"/>
      <c r="H28" s="24"/>
      <c r="I28" s="24"/>
    </row>
    <row r="29" ht="36" customHeight="1" spans="1:9">
      <c r="A29" s="2"/>
      <c r="B29" s="22"/>
      <c r="C29" s="23">
        <v>3</v>
      </c>
      <c r="D29" s="24"/>
      <c r="E29" s="24"/>
      <c r="F29" s="24"/>
      <c r="G29" s="24"/>
      <c r="H29" s="24"/>
      <c r="I29" s="24"/>
    </row>
  </sheetData>
  <mergeCells count="38">
    <mergeCell ref="C6:H6"/>
    <mergeCell ref="A7:I7"/>
    <mergeCell ref="D8:I8"/>
    <mergeCell ref="D9:I9"/>
    <mergeCell ref="A10:I10"/>
    <mergeCell ref="C11:D11"/>
    <mergeCell ref="E11:I11"/>
    <mergeCell ref="C12:D12"/>
    <mergeCell ref="E12:I12"/>
    <mergeCell ref="C13:D13"/>
    <mergeCell ref="E13:I13"/>
    <mergeCell ref="C14:D14"/>
    <mergeCell ref="E14:I14"/>
    <mergeCell ref="A15:I15"/>
    <mergeCell ref="D16:I16"/>
    <mergeCell ref="D17:I17"/>
    <mergeCell ref="D18:I18"/>
    <mergeCell ref="D19:I19"/>
    <mergeCell ref="D20:I20"/>
    <mergeCell ref="D21:I21"/>
    <mergeCell ref="D22:I22"/>
    <mergeCell ref="A23:I23"/>
    <mergeCell ref="F24:I24"/>
    <mergeCell ref="F25:I25"/>
    <mergeCell ref="C28:I28"/>
    <mergeCell ref="C29:I29"/>
    <mergeCell ref="A2:A6"/>
    <mergeCell ref="A8:A9"/>
    <mergeCell ref="A11:A14"/>
    <mergeCell ref="A16:A22"/>
    <mergeCell ref="A24:A25"/>
    <mergeCell ref="A28:A29"/>
    <mergeCell ref="B2:B6"/>
    <mergeCell ref="B8:B9"/>
    <mergeCell ref="B11:B14"/>
    <mergeCell ref="B16:B22"/>
    <mergeCell ref="B24:B25"/>
    <mergeCell ref="B28:B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附表1</vt:lpstr>
      <vt:lpstr>附表2</vt:lpstr>
      <vt:lpstr>附表3</vt:lpstr>
      <vt:lpstr>附表4</vt:lpstr>
      <vt:lpstr>附表5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ZHANGJINGJING</dc:creator>
  <cp:lastModifiedBy>Administrator</cp:lastModifiedBy>
  <dcterms:created xsi:type="dcterms:W3CDTF">2006-09-13T11:21:00Z</dcterms:created>
  <cp:lastPrinted>2022-01-17T01:06:00Z</cp:lastPrinted>
  <dcterms:modified xsi:type="dcterms:W3CDTF">2025-01-26T02:50:34Z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A7F5A8A4069B43E8B63BAC5B80BF847B_13</vt:lpwstr>
  </property>
  <property fmtid="{D5CDD505-2E9C-101B-9397-08002B2CF9AE}" pid="3" name="KSOProductBuildVer">
    <vt:lpwstr>2052-12.1.0.19302</vt:lpwstr>
  </property>
</Properties>
</file>