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8060" windowHeight="13420"/>
  </bookViews>
  <sheets>
    <sheet name="Sheet2" sheetId="1" r:id="rId1"/>
    <sheet name="WpsReserved_CellImgList" sheetId="2" state="hidden" r:id="rId2"/>
  </sheets>
  <definedNames>
    <definedName name="_xlnm._FilterDatabase" localSheetId="0" hidden="1">Sheet2!$A$2:$AJ$108</definedName>
    <definedName name="_xlnm._FilterDatabase">Sheet2!$A$1:$AE$101</definedName>
    <definedName name="_xlnm.Print_Titles" localSheetId="0">Sheet2!$2:$2</definedName>
  </definedNames>
  <calcPr calcId="144525" concurrentCalc="0"/>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3" name="ID_4141DB3F64C647C89DEBC73D64FEC887" descr="Picture"/>
        <xdr:cNvPicPr>
          <a:picLocks noChangeAspect="1"/>
        </xdr:cNvPicPr>
      </xdr:nvPicPr>
      <xdr:blipFill>
        <a:blip r:embed="rId1"/>
        <a:stretch>
          <a:fillRect/>
        </a:stretch>
      </xdr:blipFill>
      <xdr:spPr>
        <a:xfrm>
          <a:off x="5870575" y="5473700"/>
          <a:ext cx="716280" cy="1612900"/>
        </a:xfrm>
        <a:prstGeom prst="rect">
          <a:avLst/>
        </a:prstGeom>
      </xdr:spPr>
    </xdr:pic>
  </etc:cellImage>
  <etc:cellImage>
    <xdr:pic>
      <xdr:nvPicPr>
        <xdr:cNvPr id="4" name="ID_5F1DAE7AFAA2461090F47ACD0E5588B6" descr="Picture"/>
        <xdr:cNvPicPr>
          <a:picLocks noChangeAspect="1"/>
        </xdr:cNvPicPr>
      </xdr:nvPicPr>
      <xdr:blipFill>
        <a:blip r:embed="rId2"/>
        <a:stretch>
          <a:fillRect/>
        </a:stretch>
      </xdr:blipFill>
      <xdr:spPr>
        <a:xfrm>
          <a:off x="5616575" y="7505700"/>
          <a:ext cx="1099820" cy="1727200"/>
        </a:xfrm>
        <a:prstGeom prst="rect">
          <a:avLst/>
        </a:prstGeom>
      </xdr:spPr>
    </xdr:pic>
  </etc:cellImage>
  <etc:cellImage>
    <xdr:pic>
      <xdr:nvPicPr>
        <xdr:cNvPr id="11" name="ID_CA20BF4427A84FCC96A07426B59B5BC2" descr="Picture"/>
        <xdr:cNvPicPr>
          <a:picLocks noChangeAspect="1"/>
        </xdr:cNvPicPr>
      </xdr:nvPicPr>
      <xdr:blipFill>
        <a:blip r:embed="rId3"/>
        <a:stretch>
          <a:fillRect/>
        </a:stretch>
      </xdr:blipFill>
      <xdr:spPr>
        <a:xfrm>
          <a:off x="5596255" y="595873840"/>
          <a:ext cx="1478280" cy="2730500"/>
        </a:xfrm>
        <a:prstGeom prst="rect">
          <a:avLst/>
        </a:prstGeom>
      </xdr:spPr>
    </xdr:pic>
  </etc:cellImage>
  <etc:cellImage>
    <xdr:pic>
      <xdr:nvPicPr>
        <xdr:cNvPr id="12" name="ID_2C9A973D683643E898733B5B1E5F374D" descr="Picture"/>
        <xdr:cNvPicPr>
          <a:picLocks noChangeAspect="1"/>
        </xdr:cNvPicPr>
      </xdr:nvPicPr>
      <xdr:blipFill>
        <a:blip r:embed="rId4"/>
        <a:stretch>
          <a:fillRect/>
        </a:stretch>
      </xdr:blipFill>
      <xdr:spPr>
        <a:xfrm>
          <a:off x="5596255" y="744311440"/>
          <a:ext cx="1074420" cy="1663700"/>
        </a:xfrm>
        <a:prstGeom prst="rect">
          <a:avLst/>
        </a:prstGeom>
      </xdr:spPr>
    </xdr:pic>
  </etc:cellImage>
  <etc:cellImage>
    <xdr:pic>
      <xdr:nvPicPr>
        <xdr:cNvPr id="13" name="ID_4DF4AA08075348F596A96720DDC776D5" descr="Picture"/>
        <xdr:cNvPicPr>
          <a:picLocks noChangeAspect="1"/>
        </xdr:cNvPicPr>
      </xdr:nvPicPr>
      <xdr:blipFill>
        <a:blip r:embed="rId5"/>
        <a:stretch>
          <a:fillRect/>
        </a:stretch>
      </xdr:blipFill>
      <xdr:spPr>
        <a:xfrm>
          <a:off x="5596255" y="853760040"/>
          <a:ext cx="1478280" cy="1320800"/>
        </a:xfrm>
        <a:prstGeom prst="rect">
          <a:avLst/>
        </a:prstGeom>
      </xdr:spPr>
    </xdr:pic>
  </etc:cellImage>
  <etc:cellImage>
    <xdr:pic>
      <xdr:nvPicPr>
        <xdr:cNvPr id="24" name="ID_46C8DBB5CEF44BC99C11A6E717B4A118" descr="Picture"/>
        <xdr:cNvPicPr>
          <a:picLocks noChangeAspect="1"/>
        </xdr:cNvPicPr>
      </xdr:nvPicPr>
      <xdr:blipFill>
        <a:blip r:embed="rId6"/>
        <a:stretch>
          <a:fillRect/>
        </a:stretch>
      </xdr:blipFill>
      <xdr:spPr>
        <a:xfrm>
          <a:off x="5596255" y="658078440"/>
          <a:ext cx="1415415" cy="2222500"/>
        </a:xfrm>
        <a:prstGeom prst="rect">
          <a:avLst/>
        </a:prstGeom>
      </xdr:spPr>
    </xdr:pic>
  </etc:cellImage>
  <etc:cellImage>
    <xdr:pic>
      <xdr:nvPicPr>
        <xdr:cNvPr id="27" name="ID_47016A5586294DD596D2E1D8087EE861" descr="Picture"/>
        <xdr:cNvPicPr>
          <a:picLocks noChangeAspect="1"/>
        </xdr:cNvPicPr>
      </xdr:nvPicPr>
      <xdr:blipFill>
        <a:blip r:embed="rId7"/>
        <a:stretch>
          <a:fillRect/>
        </a:stretch>
      </xdr:blipFill>
      <xdr:spPr>
        <a:xfrm>
          <a:off x="5596255" y="538330140"/>
          <a:ext cx="1478280" cy="1676400"/>
        </a:xfrm>
        <a:prstGeom prst="rect">
          <a:avLst/>
        </a:prstGeom>
      </xdr:spPr>
    </xdr:pic>
  </etc:cellImage>
  <etc:cellImage>
    <xdr:pic>
      <xdr:nvPicPr>
        <xdr:cNvPr id="28" name="ID_B344ACA5EED14F01B48B1B4B10842418" descr="Picture"/>
        <xdr:cNvPicPr>
          <a:picLocks noChangeAspect="1"/>
        </xdr:cNvPicPr>
      </xdr:nvPicPr>
      <xdr:blipFill>
        <a:blip r:embed="rId8"/>
        <a:stretch>
          <a:fillRect/>
        </a:stretch>
      </xdr:blipFill>
      <xdr:spPr>
        <a:xfrm>
          <a:off x="5596255" y="660300940"/>
          <a:ext cx="1323975" cy="2540000"/>
        </a:xfrm>
        <a:prstGeom prst="rect">
          <a:avLst/>
        </a:prstGeom>
      </xdr:spPr>
    </xdr:pic>
  </etc:cellImage>
  <etc:cellImage>
    <xdr:pic>
      <xdr:nvPicPr>
        <xdr:cNvPr id="32" name="ID_C7B998BE4C294C598565DB12F390CF45" descr="Picture"/>
        <xdr:cNvPicPr>
          <a:picLocks noChangeAspect="1"/>
        </xdr:cNvPicPr>
      </xdr:nvPicPr>
      <xdr:blipFill>
        <a:blip r:embed="rId9"/>
        <a:stretch>
          <a:fillRect/>
        </a:stretch>
      </xdr:blipFill>
      <xdr:spPr>
        <a:xfrm>
          <a:off x="5596255" y="531561040"/>
          <a:ext cx="1478280" cy="1828800"/>
        </a:xfrm>
        <a:prstGeom prst="rect">
          <a:avLst/>
        </a:prstGeom>
      </xdr:spPr>
    </xdr:pic>
  </etc:cellImage>
  <etc:cellImage>
    <xdr:pic>
      <xdr:nvPicPr>
        <xdr:cNvPr id="38" name="ID_EE32850FF0C943418341C7C238FC3EEF" descr="Picture"/>
        <xdr:cNvPicPr>
          <a:picLocks noChangeAspect="1"/>
        </xdr:cNvPicPr>
      </xdr:nvPicPr>
      <xdr:blipFill>
        <a:blip r:embed="rId10"/>
        <a:stretch>
          <a:fillRect/>
        </a:stretch>
      </xdr:blipFill>
      <xdr:spPr>
        <a:xfrm>
          <a:off x="5596255" y="589879440"/>
          <a:ext cx="1478280" cy="2971800"/>
        </a:xfrm>
        <a:prstGeom prst="rect">
          <a:avLst/>
        </a:prstGeom>
      </xdr:spPr>
    </xdr:pic>
  </etc:cellImage>
  <etc:cellImage>
    <xdr:pic>
      <xdr:nvPicPr>
        <xdr:cNvPr id="41" name="ID_58491D63353D4FFBB287489ABBD4C610" descr="Picture"/>
        <xdr:cNvPicPr>
          <a:picLocks noChangeAspect="1"/>
        </xdr:cNvPicPr>
      </xdr:nvPicPr>
      <xdr:blipFill>
        <a:blip r:embed="rId11"/>
        <a:stretch>
          <a:fillRect/>
        </a:stretch>
      </xdr:blipFill>
      <xdr:spPr>
        <a:xfrm>
          <a:off x="5596255" y="794590740"/>
          <a:ext cx="1014095" cy="1663700"/>
        </a:xfrm>
        <a:prstGeom prst="rect">
          <a:avLst/>
        </a:prstGeom>
      </xdr:spPr>
    </xdr:pic>
  </etc:cellImage>
  <etc:cellImage>
    <xdr:pic>
      <xdr:nvPicPr>
        <xdr:cNvPr id="44" name="ID_6FB206DEAB1C43F0A0F51BED520468D6" descr="Picture"/>
        <xdr:cNvPicPr>
          <a:picLocks noChangeAspect="1"/>
        </xdr:cNvPicPr>
      </xdr:nvPicPr>
      <xdr:blipFill>
        <a:blip r:embed="rId12"/>
        <a:stretch>
          <a:fillRect/>
        </a:stretch>
      </xdr:blipFill>
      <xdr:spPr>
        <a:xfrm>
          <a:off x="5596255" y="842736440"/>
          <a:ext cx="1466215" cy="2044700"/>
        </a:xfrm>
        <a:prstGeom prst="rect">
          <a:avLst/>
        </a:prstGeom>
      </xdr:spPr>
    </xdr:pic>
  </etc:cellImage>
  <etc:cellImage>
    <xdr:pic>
      <xdr:nvPicPr>
        <xdr:cNvPr id="56" name="ID_D6066509E7E541AEBC75B4F9CD6A1D1B" descr="Picture"/>
        <xdr:cNvPicPr>
          <a:picLocks noChangeAspect="1"/>
        </xdr:cNvPicPr>
      </xdr:nvPicPr>
      <xdr:blipFill>
        <a:blip r:embed="rId13"/>
        <a:stretch>
          <a:fillRect/>
        </a:stretch>
      </xdr:blipFill>
      <xdr:spPr>
        <a:xfrm>
          <a:off x="5596255" y="662840940"/>
          <a:ext cx="1395730" cy="1968500"/>
        </a:xfrm>
        <a:prstGeom prst="rect">
          <a:avLst/>
        </a:prstGeom>
      </xdr:spPr>
    </xdr:pic>
  </etc:cellImage>
  <etc:cellImage>
    <xdr:pic>
      <xdr:nvPicPr>
        <xdr:cNvPr id="62" name="ID_D86C94F9F38F40998B8D49CDA433D528" descr="Picture"/>
        <xdr:cNvPicPr>
          <a:picLocks noChangeAspect="1"/>
        </xdr:cNvPicPr>
      </xdr:nvPicPr>
      <xdr:blipFill>
        <a:blip r:embed="rId14"/>
        <a:stretch>
          <a:fillRect/>
        </a:stretch>
      </xdr:blipFill>
      <xdr:spPr>
        <a:xfrm>
          <a:off x="5596255" y="826721740"/>
          <a:ext cx="616585" cy="3048000"/>
        </a:xfrm>
        <a:prstGeom prst="rect">
          <a:avLst/>
        </a:prstGeom>
      </xdr:spPr>
    </xdr:pic>
  </etc:cellImage>
  <etc:cellImage>
    <xdr:pic>
      <xdr:nvPicPr>
        <xdr:cNvPr id="67" name="ID_E595ADDDF5CB425A97AE0F4460916331" descr="Picture"/>
        <xdr:cNvPicPr>
          <a:picLocks noChangeAspect="1"/>
        </xdr:cNvPicPr>
      </xdr:nvPicPr>
      <xdr:blipFill>
        <a:blip r:embed="rId15"/>
        <a:stretch>
          <a:fillRect/>
        </a:stretch>
      </xdr:blipFill>
      <xdr:spPr>
        <a:xfrm>
          <a:off x="5596255" y="528906740"/>
          <a:ext cx="1478280" cy="1651000"/>
        </a:xfrm>
        <a:prstGeom prst="rect">
          <a:avLst/>
        </a:prstGeom>
      </xdr:spPr>
    </xdr:pic>
  </etc:cellImage>
  <etc:cellImage>
    <xdr:pic>
      <xdr:nvPicPr>
        <xdr:cNvPr id="69" name="ID_6789D0F93CC6404888C8098038816D29" descr="Picture"/>
        <xdr:cNvPicPr>
          <a:picLocks noChangeAspect="1"/>
        </xdr:cNvPicPr>
      </xdr:nvPicPr>
      <xdr:blipFill>
        <a:blip r:embed="rId16"/>
        <a:stretch>
          <a:fillRect/>
        </a:stretch>
      </xdr:blipFill>
      <xdr:spPr>
        <a:xfrm>
          <a:off x="5596255" y="815533040"/>
          <a:ext cx="1478280" cy="1562100"/>
        </a:xfrm>
        <a:prstGeom prst="rect">
          <a:avLst/>
        </a:prstGeom>
      </xdr:spPr>
    </xdr:pic>
  </etc:cellImage>
  <etc:cellImage>
    <xdr:pic>
      <xdr:nvPicPr>
        <xdr:cNvPr id="78" name="ID_EA5336F48CCE46DDBD258D4CC6CC8A56" descr="Picture"/>
        <xdr:cNvPicPr>
          <a:picLocks noChangeAspect="1"/>
        </xdr:cNvPicPr>
      </xdr:nvPicPr>
      <xdr:blipFill>
        <a:blip r:embed="rId17"/>
        <a:stretch>
          <a:fillRect/>
        </a:stretch>
      </xdr:blipFill>
      <xdr:spPr>
        <a:xfrm>
          <a:off x="5596255" y="593194140"/>
          <a:ext cx="1236345" cy="2019300"/>
        </a:xfrm>
        <a:prstGeom prst="rect">
          <a:avLst/>
        </a:prstGeom>
      </xdr:spPr>
    </xdr:pic>
  </etc:cellImage>
  <etc:cellImage>
    <xdr:pic>
      <xdr:nvPicPr>
        <xdr:cNvPr id="82" name="ID_52EB230A87D7467385D82857603B55BC" descr="Picture"/>
        <xdr:cNvPicPr>
          <a:picLocks noChangeAspect="1"/>
        </xdr:cNvPicPr>
      </xdr:nvPicPr>
      <xdr:blipFill>
        <a:blip r:embed="rId18"/>
        <a:stretch>
          <a:fillRect/>
        </a:stretch>
      </xdr:blipFill>
      <xdr:spPr>
        <a:xfrm>
          <a:off x="5596255" y="782589240"/>
          <a:ext cx="1478915" cy="1625600"/>
        </a:xfrm>
        <a:prstGeom prst="rect">
          <a:avLst/>
        </a:prstGeom>
      </xdr:spPr>
    </xdr:pic>
  </etc:cellImage>
  <etc:cellImage>
    <xdr:pic>
      <xdr:nvPicPr>
        <xdr:cNvPr id="95" name="ID_61925DB6C71444DC8C08FD352AD617C5" descr="Picture"/>
        <xdr:cNvPicPr>
          <a:picLocks noChangeAspect="1"/>
        </xdr:cNvPicPr>
      </xdr:nvPicPr>
      <xdr:blipFill>
        <a:blip r:embed="rId19"/>
        <a:stretch>
          <a:fillRect/>
        </a:stretch>
      </xdr:blipFill>
      <xdr:spPr>
        <a:xfrm>
          <a:off x="5596255" y="432297840"/>
          <a:ext cx="1164590" cy="1828800"/>
        </a:xfrm>
        <a:prstGeom prst="rect">
          <a:avLst/>
        </a:prstGeom>
      </xdr:spPr>
    </xdr:pic>
  </etc:cellImage>
  <etc:cellImage>
    <xdr:pic>
      <xdr:nvPicPr>
        <xdr:cNvPr id="97" name="ID_7091E8FE3BF94D7CB86B59E5BB42F8BB" descr="Picture"/>
        <xdr:cNvPicPr>
          <a:picLocks noChangeAspect="1"/>
        </xdr:cNvPicPr>
      </xdr:nvPicPr>
      <xdr:blipFill>
        <a:blip r:embed="rId20"/>
        <a:stretch>
          <a:fillRect/>
        </a:stretch>
      </xdr:blipFill>
      <xdr:spPr>
        <a:xfrm>
          <a:off x="5596255" y="434558440"/>
          <a:ext cx="1478280" cy="1155700"/>
        </a:xfrm>
        <a:prstGeom prst="rect">
          <a:avLst/>
        </a:prstGeom>
      </xdr:spPr>
    </xdr:pic>
  </etc:cellImage>
  <etc:cellImage>
    <xdr:pic>
      <xdr:nvPicPr>
        <xdr:cNvPr id="100" name="ID_006BCED6FAF14B808261E6E93C79200D" descr="Picture"/>
        <xdr:cNvPicPr>
          <a:picLocks noChangeAspect="1"/>
        </xdr:cNvPicPr>
      </xdr:nvPicPr>
      <xdr:blipFill>
        <a:blip r:embed="rId21"/>
        <a:stretch>
          <a:fillRect/>
        </a:stretch>
      </xdr:blipFill>
      <xdr:spPr>
        <a:xfrm>
          <a:off x="5596255" y="753976140"/>
          <a:ext cx="1478280" cy="1536700"/>
        </a:xfrm>
        <a:prstGeom prst="rect">
          <a:avLst/>
        </a:prstGeom>
      </xdr:spPr>
    </xdr:pic>
  </etc:cellImage>
  <etc:cellImage>
    <xdr:pic>
      <xdr:nvPicPr>
        <xdr:cNvPr id="106" name="ID_22DF0790B4F04872B0DD453CF07CE383" descr="Picture"/>
        <xdr:cNvPicPr>
          <a:picLocks noChangeAspect="1"/>
        </xdr:cNvPicPr>
      </xdr:nvPicPr>
      <xdr:blipFill>
        <a:blip r:embed="rId22"/>
        <a:stretch>
          <a:fillRect/>
        </a:stretch>
      </xdr:blipFill>
      <xdr:spPr>
        <a:xfrm>
          <a:off x="5596255" y="709119740"/>
          <a:ext cx="906780" cy="2006600"/>
        </a:xfrm>
        <a:prstGeom prst="rect">
          <a:avLst/>
        </a:prstGeom>
      </xdr:spPr>
    </xdr:pic>
  </etc:cellImage>
  <etc:cellImage>
    <xdr:pic>
      <xdr:nvPicPr>
        <xdr:cNvPr id="108" name="ID_29621510D7F44BAE99E6B2C515378D7A" descr="Picture"/>
        <xdr:cNvPicPr>
          <a:picLocks noChangeAspect="1"/>
        </xdr:cNvPicPr>
      </xdr:nvPicPr>
      <xdr:blipFill>
        <a:blip r:embed="rId23"/>
        <a:stretch>
          <a:fillRect/>
        </a:stretch>
      </xdr:blipFill>
      <xdr:spPr>
        <a:xfrm>
          <a:off x="5596255" y="684837340"/>
          <a:ext cx="1478915" cy="2032000"/>
        </a:xfrm>
        <a:prstGeom prst="rect">
          <a:avLst/>
        </a:prstGeom>
      </xdr:spPr>
    </xdr:pic>
  </etc:cellImage>
  <etc:cellImage>
    <xdr:pic>
      <xdr:nvPicPr>
        <xdr:cNvPr id="112" name="ID_17DB973BE51047BBB4BAF28528B2B2BA" descr="Picture"/>
        <xdr:cNvPicPr>
          <a:picLocks noChangeAspect="1"/>
        </xdr:cNvPicPr>
      </xdr:nvPicPr>
      <xdr:blipFill>
        <a:blip r:embed="rId24"/>
        <a:stretch>
          <a:fillRect/>
        </a:stretch>
      </xdr:blipFill>
      <xdr:spPr>
        <a:xfrm>
          <a:off x="5596255" y="848387940"/>
          <a:ext cx="1478280" cy="1308100"/>
        </a:xfrm>
        <a:prstGeom prst="rect">
          <a:avLst/>
        </a:prstGeom>
      </xdr:spPr>
    </xdr:pic>
  </etc:cellImage>
  <etc:cellImage>
    <xdr:pic>
      <xdr:nvPicPr>
        <xdr:cNvPr id="121" name="ID_CEA3105F6F304D74903699CA746EA8DE" descr="Picture"/>
        <xdr:cNvPicPr>
          <a:picLocks noChangeAspect="1"/>
        </xdr:cNvPicPr>
      </xdr:nvPicPr>
      <xdr:blipFill>
        <a:blip r:embed="rId25"/>
        <a:stretch>
          <a:fillRect/>
        </a:stretch>
      </xdr:blipFill>
      <xdr:spPr>
        <a:xfrm>
          <a:off x="5596255" y="730049340"/>
          <a:ext cx="1323975" cy="1473200"/>
        </a:xfrm>
        <a:prstGeom prst="rect">
          <a:avLst/>
        </a:prstGeom>
      </xdr:spPr>
    </xdr:pic>
  </etc:cellImage>
  <etc:cellImage>
    <xdr:pic>
      <xdr:nvPicPr>
        <xdr:cNvPr id="125" name="ID_8770863CBAC9454794D3A808D3AA88FE" descr="Picture"/>
        <xdr:cNvPicPr>
          <a:picLocks noChangeAspect="1"/>
        </xdr:cNvPicPr>
      </xdr:nvPicPr>
      <xdr:blipFill>
        <a:blip r:embed="rId26"/>
        <a:stretch>
          <a:fillRect/>
        </a:stretch>
      </xdr:blipFill>
      <xdr:spPr>
        <a:xfrm>
          <a:off x="5596255" y="505875290"/>
          <a:ext cx="1145540" cy="1625600"/>
        </a:xfrm>
        <a:prstGeom prst="rect">
          <a:avLst/>
        </a:prstGeom>
      </xdr:spPr>
    </xdr:pic>
  </etc:cellImage>
  <etc:cellImage>
    <xdr:pic>
      <xdr:nvPicPr>
        <xdr:cNvPr id="128" name="ID_03921BBB10494634BB37E86AB1E2BF89" descr="Picture"/>
        <xdr:cNvPicPr>
          <a:picLocks noChangeAspect="1"/>
        </xdr:cNvPicPr>
      </xdr:nvPicPr>
      <xdr:blipFill>
        <a:blip r:embed="rId27"/>
        <a:stretch>
          <a:fillRect/>
        </a:stretch>
      </xdr:blipFill>
      <xdr:spPr>
        <a:xfrm>
          <a:off x="5596255" y="482646990"/>
          <a:ext cx="1478915" cy="1625600"/>
        </a:xfrm>
        <a:prstGeom prst="rect">
          <a:avLst/>
        </a:prstGeom>
      </xdr:spPr>
    </xdr:pic>
  </etc:cellImage>
  <etc:cellImage>
    <xdr:pic>
      <xdr:nvPicPr>
        <xdr:cNvPr id="135" name="ID_0906AD1A4F3745D7AC731FFFAC22A41C" descr="Picture"/>
        <xdr:cNvPicPr>
          <a:picLocks noChangeAspect="1"/>
        </xdr:cNvPicPr>
      </xdr:nvPicPr>
      <xdr:blipFill>
        <a:blip r:embed="rId28"/>
        <a:stretch>
          <a:fillRect/>
        </a:stretch>
      </xdr:blipFill>
      <xdr:spPr>
        <a:xfrm>
          <a:off x="5596255" y="844781140"/>
          <a:ext cx="1478915" cy="1727200"/>
        </a:xfrm>
        <a:prstGeom prst="rect">
          <a:avLst/>
        </a:prstGeom>
      </xdr:spPr>
    </xdr:pic>
  </etc:cellImage>
  <etc:cellImage>
    <xdr:pic>
      <xdr:nvPicPr>
        <xdr:cNvPr id="136" name="ID_FF84D2D4A71043F391496FFC05E1908E" descr="Picture"/>
        <xdr:cNvPicPr>
          <a:picLocks noChangeAspect="1"/>
        </xdr:cNvPicPr>
      </xdr:nvPicPr>
      <xdr:blipFill>
        <a:blip r:embed="rId29"/>
        <a:stretch>
          <a:fillRect/>
        </a:stretch>
      </xdr:blipFill>
      <xdr:spPr>
        <a:xfrm>
          <a:off x="5596255" y="780036540"/>
          <a:ext cx="1478280" cy="1435100"/>
        </a:xfrm>
        <a:prstGeom prst="rect">
          <a:avLst/>
        </a:prstGeom>
      </xdr:spPr>
    </xdr:pic>
  </etc:cellImage>
  <etc:cellImage>
    <xdr:pic>
      <xdr:nvPicPr>
        <xdr:cNvPr id="139" name="ID_AD9FBB44E7604FA592C40CDF9ACE9F7A" descr="Picture"/>
        <xdr:cNvPicPr>
          <a:picLocks noChangeAspect="1"/>
        </xdr:cNvPicPr>
      </xdr:nvPicPr>
      <xdr:blipFill>
        <a:blip r:embed="rId30"/>
        <a:stretch>
          <a:fillRect/>
        </a:stretch>
      </xdr:blipFill>
      <xdr:spPr>
        <a:xfrm>
          <a:off x="5596255" y="832284340"/>
          <a:ext cx="1299845" cy="1917700"/>
        </a:xfrm>
        <a:prstGeom prst="rect">
          <a:avLst/>
        </a:prstGeom>
      </xdr:spPr>
    </xdr:pic>
  </etc:cellImage>
  <etc:cellImage>
    <xdr:pic>
      <xdr:nvPicPr>
        <xdr:cNvPr id="142" name="ID_FB167BA36AE84907AF6B124B687B4A43" descr="Picture"/>
        <xdr:cNvPicPr>
          <a:picLocks noChangeAspect="1"/>
        </xdr:cNvPicPr>
      </xdr:nvPicPr>
      <xdr:blipFill>
        <a:blip r:embed="rId31"/>
        <a:stretch>
          <a:fillRect/>
        </a:stretch>
      </xdr:blipFill>
      <xdr:spPr>
        <a:xfrm>
          <a:off x="5596255" y="725439240"/>
          <a:ext cx="1478280" cy="1358900"/>
        </a:xfrm>
        <a:prstGeom prst="rect">
          <a:avLst/>
        </a:prstGeom>
      </xdr:spPr>
    </xdr:pic>
  </etc:cellImage>
  <etc:cellImage>
    <xdr:pic>
      <xdr:nvPicPr>
        <xdr:cNvPr id="143" name="ID_99D1F24E89FB40DFAA1870ECCA3A01A7" descr="Picture"/>
        <xdr:cNvPicPr>
          <a:picLocks noChangeAspect="1"/>
        </xdr:cNvPicPr>
      </xdr:nvPicPr>
      <xdr:blipFill>
        <a:blip r:embed="rId32"/>
        <a:stretch>
          <a:fillRect/>
        </a:stretch>
      </xdr:blipFill>
      <xdr:spPr>
        <a:xfrm>
          <a:off x="5596255" y="627103140"/>
          <a:ext cx="1466215" cy="2476500"/>
        </a:xfrm>
        <a:prstGeom prst="rect">
          <a:avLst/>
        </a:prstGeom>
      </xdr:spPr>
    </xdr:pic>
  </etc:cellImage>
  <etc:cellImage>
    <xdr:pic>
      <xdr:nvPicPr>
        <xdr:cNvPr id="148" name="ID_C176E395264444DEB5BF37CC391C818A" descr="Picture"/>
        <xdr:cNvPicPr>
          <a:picLocks noChangeAspect="1"/>
        </xdr:cNvPicPr>
      </xdr:nvPicPr>
      <xdr:blipFill>
        <a:blip r:embed="rId33"/>
        <a:stretch>
          <a:fillRect/>
        </a:stretch>
      </xdr:blipFill>
      <xdr:spPr>
        <a:xfrm>
          <a:off x="5596255" y="829769740"/>
          <a:ext cx="1287145" cy="2514600"/>
        </a:xfrm>
        <a:prstGeom prst="rect">
          <a:avLst/>
        </a:prstGeom>
      </xdr:spPr>
    </xdr:pic>
  </etc:cellImage>
  <etc:cellImage>
    <xdr:pic>
      <xdr:nvPicPr>
        <xdr:cNvPr id="157" name="ID_5E0A8D373CE5472FA9F1839BB6B153BB" descr="Picture"/>
        <xdr:cNvPicPr>
          <a:picLocks noChangeAspect="1"/>
        </xdr:cNvPicPr>
      </xdr:nvPicPr>
      <xdr:blipFill>
        <a:blip r:embed="rId34"/>
        <a:stretch>
          <a:fillRect/>
        </a:stretch>
      </xdr:blipFill>
      <xdr:spPr>
        <a:xfrm>
          <a:off x="5596255" y="834202040"/>
          <a:ext cx="1274445" cy="2095500"/>
        </a:xfrm>
        <a:prstGeom prst="rect">
          <a:avLst/>
        </a:prstGeom>
      </xdr:spPr>
    </xdr:pic>
  </etc:cellImage>
  <etc:cellImage>
    <xdr:pic>
      <xdr:nvPicPr>
        <xdr:cNvPr id="158" name="ID_7E5C76C3245841779424A4711B039D04" descr="Picture"/>
        <xdr:cNvPicPr>
          <a:picLocks noChangeAspect="1"/>
        </xdr:cNvPicPr>
      </xdr:nvPicPr>
      <xdr:blipFill>
        <a:blip r:embed="rId35"/>
        <a:stretch>
          <a:fillRect/>
        </a:stretch>
      </xdr:blipFill>
      <xdr:spPr>
        <a:xfrm>
          <a:off x="5596255" y="430418240"/>
          <a:ext cx="971550" cy="1879600"/>
        </a:xfrm>
        <a:prstGeom prst="rect">
          <a:avLst/>
        </a:prstGeom>
      </xdr:spPr>
    </xdr:pic>
  </etc:cellImage>
  <etc:cellImage>
    <xdr:pic>
      <xdr:nvPicPr>
        <xdr:cNvPr id="164" name="ID_49731F37C88946BBA840580E5ED0646B" descr="Picture"/>
        <xdr:cNvPicPr>
          <a:picLocks noChangeAspect="1"/>
        </xdr:cNvPicPr>
      </xdr:nvPicPr>
      <xdr:blipFill>
        <a:blip r:embed="rId36"/>
        <a:stretch>
          <a:fillRect/>
        </a:stretch>
      </xdr:blipFill>
      <xdr:spPr>
        <a:xfrm>
          <a:off x="5596255" y="855550740"/>
          <a:ext cx="1478280" cy="1397000"/>
        </a:xfrm>
        <a:prstGeom prst="rect">
          <a:avLst/>
        </a:prstGeom>
      </xdr:spPr>
    </xdr:pic>
  </etc:cellImage>
  <etc:cellImage>
    <xdr:pic>
      <xdr:nvPicPr>
        <xdr:cNvPr id="166" name="ID_17FDBCD27EAC4822B5C4CCA9AD716276" descr="Picture"/>
        <xdr:cNvPicPr>
          <a:picLocks noChangeAspect="1"/>
        </xdr:cNvPicPr>
      </xdr:nvPicPr>
      <xdr:blipFill>
        <a:blip r:embed="rId37"/>
        <a:stretch>
          <a:fillRect/>
        </a:stretch>
      </xdr:blipFill>
      <xdr:spPr>
        <a:xfrm>
          <a:off x="5596255" y="428183040"/>
          <a:ext cx="1299845" cy="2235200"/>
        </a:xfrm>
        <a:prstGeom prst="rect">
          <a:avLst/>
        </a:prstGeom>
      </xdr:spPr>
    </xdr:pic>
  </etc:cellImage>
  <etc:cellImage>
    <xdr:pic>
      <xdr:nvPicPr>
        <xdr:cNvPr id="179" name="ID_8EB9633EC8FF4AEFA3072FC6C8D48577" descr="Picture"/>
        <xdr:cNvPicPr>
          <a:picLocks noChangeAspect="1"/>
        </xdr:cNvPicPr>
      </xdr:nvPicPr>
      <xdr:blipFill>
        <a:blip r:embed="rId38"/>
        <a:stretch>
          <a:fillRect/>
        </a:stretch>
      </xdr:blipFill>
      <xdr:spPr>
        <a:xfrm>
          <a:off x="5596255" y="859221040"/>
          <a:ext cx="1478280" cy="1498600"/>
        </a:xfrm>
        <a:prstGeom prst="rect">
          <a:avLst/>
        </a:prstGeom>
      </xdr:spPr>
    </xdr:pic>
  </etc:cellImage>
  <etc:cellImage>
    <xdr:pic>
      <xdr:nvPicPr>
        <xdr:cNvPr id="181" name="ID_889B1A6C37394803929A5BCCFDBE0151" descr="Picture"/>
        <xdr:cNvPicPr>
          <a:picLocks noChangeAspect="1"/>
        </xdr:cNvPicPr>
      </xdr:nvPicPr>
      <xdr:blipFill>
        <a:blip r:embed="rId39"/>
        <a:stretch>
          <a:fillRect/>
        </a:stretch>
      </xdr:blipFill>
      <xdr:spPr>
        <a:xfrm>
          <a:off x="5596255" y="836297540"/>
          <a:ext cx="1383030" cy="2057400"/>
        </a:xfrm>
        <a:prstGeom prst="rect">
          <a:avLst/>
        </a:prstGeom>
      </xdr:spPr>
    </xdr:pic>
  </etc:cellImage>
  <etc:cellImage>
    <xdr:pic>
      <xdr:nvPicPr>
        <xdr:cNvPr id="182" name="ID_B71A96C755E940B68842BB3F286F926E" descr="Picture"/>
        <xdr:cNvPicPr>
          <a:picLocks noChangeAspect="1"/>
        </xdr:cNvPicPr>
      </xdr:nvPicPr>
      <xdr:blipFill>
        <a:blip r:embed="rId40"/>
        <a:stretch>
          <a:fillRect/>
        </a:stretch>
      </xdr:blipFill>
      <xdr:spPr>
        <a:xfrm>
          <a:off x="5596255" y="372747540"/>
          <a:ext cx="1478280" cy="1498600"/>
        </a:xfrm>
        <a:prstGeom prst="rect">
          <a:avLst/>
        </a:prstGeom>
      </xdr:spPr>
    </xdr:pic>
  </etc:cellImage>
  <etc:cellImage>
    <xdr:pic>
      <xdr:nvPicPr>
        <xdr:cNvPr id="186" name="ID_7EE0BCFA4CDD4272A6617149689BDB73" descr="Picture"/>
        <xdr:cNvPicPr>
          <a:picLocks noChangeAspect="1"/>
        </xdr:cNvPicPr>
      </xdr:nvPicPr>
      <xdr:blipFill>
        <a:blip r:embed="rId41"/>
        <a:stretch>
          <a:fillRect/>
        </a:stretch>
      </xdr:blipFill>
      <xdr:spPr>
        <a:xfrm>
          <a:off x="5596255" y="851905840"/>
          <a:ext cx="1478280" cy="1371600"/>
        </a:xfrm>
        <a:prstGeom prst="rect">
          <a:avLst/>
        </a:prstGeom>
      </xdr:spPr>
    </xdr:pic>
  </etc:cellImage>
  <etc:cellImage>
    <xdr:pic>
      <xdr:nvPicPr>
        <xdr:cNvPr id="211" name="ID_66697E12137745CA92A95FEAAE989A31" descr="Picture"/>
        <xdr:cNvPicPr>
          <a:picLocks noChangeAspect="1"/>
        </xdr:cNvPicPr>
      </xdr:nvPicPr>
      <xdr:blipFill>
        <a:blip r:embed="rId42"/>
        <a:stretch>
          <a:fillRect/>
        </a:stretch>
      </xdr:blipFill>
      <xdr:spPr>
        <a:xfrm>
          <a:off x="5659755" y="45110400"/>
          <a:ext cx="1415415" cy="2438400"/>
        </a:xfrm>
        <a:prstGeom prst="rect">
          <a:avLst/>
        </a:prstGeom>
      </xdr:spPr>
    </xdr:pic>
  </etc:cellImage>
  <etc:cellImage>
    <xdr:pic>
      <xdr:nvPicPr>
        <xdr:cNvPr id="231" name="ID_1C50323E27CB4C3D93EC1502C1D697F3" descr="Picture"/>
        <xdr:cNvPicPr>
          <a:picLocks noChangeAspect="1"/>
        </xdr:cNvPicPr>
      </xdr:nvPicPr>
      <xdr:blipFill>
        <a:blip r:embed="rId43"/>
        <a:stretch>
          <a:fillRect/>
        </a:stretch>
      </xdr:blipFill>
      <xdr:spPr>
        <a:xfrm>
          <a:off x="5774055" y="303494440"/>
          <a:ext cx="1233170" cy="1054100"/>
        </a:xfrm>
        <a:prstGeom prst="rect">
          <a:avLst/>
        </a:prstGeom>
      </xdr:spPr>
    </xdr:pic>
  </etc:cellImage>
  <etc:cellImage>
    <xdr:pic>
      <xdr:nvPicPr>
        <xdr:cNvPr id="242" name="ID_77BA8C07D08048C1B6185DAB22E09632" descr="Picture"/>
        <xdr:cNvPicPr>
          <a:picLocks noChangeAspect="1"/>
        </xdr:cNvPicPr>
      </xdr:nvPicPr>
      <xdr:blipFill>
        <a:blip r:embed="rId44"/>
        <a:stretch>
          <a:fillRect/>
        </a:stretch>
      </xdr:blipFill>
      <xdr:spPr>
        <a:xfrm>
          <a:off x="5596255" y="653201640"/>
          <a:ext cx="1312545" cy="2235200"/>
        </a:xfrm>
        <a:prstGeom prst="rect">
          <a:avLst/>
        </a:prstGeom>
      </xdr:spPr>
    </xdr:pic>
  </etc:cellImage>
  <etc:cellImage>
    <xdr:pic>
      <xdr:nvPicPr>
        <xdr:cNvPr id="275" name="ID_60E6352C6BB647C5B2C3814EAE513EAF" descr="Picture"/>
        <xdr:cNvPicPr>
          <a:picLocks noChangeAspect="1"/>
        </xdr:cNvPicPr>
      </xdr:nvPicPr>
      <xdr:blipFill>
        <a:blip r:embed="rId45"/>
        <a:stretch>
          <a:fillRect/>
        </a:stretch>
      </xdr:blipFill>
      <xdr:spPr>
        <a:xfrm>
          <a:off x="5697855" y="151505920"/>
          <a:ext cx="1411605" cy="2032000"/>
        </a:xfrm>
        <a:prstGeom prst="rect">
          <a:avLst/>
        </a:prstGeom>
      </xdr:spPr>
    </xdr:pic>
  </etc:cellImage>
  <etc:cellImage>
    <xdr:pic>
      <xdr:nvPicPr>
        <xdr:cNvPr id="281" name="ID_3480913E0EF74D78827A4DFE04D674C7" descr="Picture"/>
        <xdr:cNvPicPr>
          <a:picLocks noChangeAspect="1"/>
        </xdr:cNvPicPr>
      </xdr:nvPicPr>
      <xdr:blipFill>
        <a:blip r:embed="rId46"/>
        <a:stretch>
          <a:fillRect/>
        </a:stretch>
      </xdr:blipFill>
      <xdr:spPr>
        <a:xfrm>
          <a:off x="6002655" y="14960600"/>
          <a:ext cx="919480" cy="1866900"/>
        </a:xfrm>
        <a:prstGeom prst="rect">
          <a:avLst/>
        </a:prstGeom>
      </xdr:spPr>
    </xdr:pic>
  </etc:cellImage>
  <etc:cellImage>
    <xdr:pic>
      <xdr:nvPicPr>
        <xdr:cNvPr id="285" name="ID_2F567172C95E480892C50A81116C35CA" descr="Picture"/>
        <xdr:cNvPicPr>
          <a:picLocks noChangeAspect="1"/>
        </xdr:cNvPicPr>
      </xdr:nvPicPr>
      <xdr:blipFill>
        <a:blip r:embed="rId47"/>
        <a:stretch>
          <a:fillRect/>
        </a:stretch>
      </xdr:blipFill>
      <xdr:spPr>
        <a:xfrm>
          <a:off x="5596255" y="650521940"/>
          <a:ext cx="1478280" cy="2095500"/>
        </a:xfrm>
        <a:prstGeom prst="rect">
          <a:avLst/>
        </a:prstGeom>
      </xdr:spPr>
    </xdr:pic>
  </etc:cellImage>
  <etc:cellImage>
    <xdr:pic>
      <xdr:nvPicPr>
        <xdr:cNvPr id="293" name="ID_181FE1FF88974A41902EE84D6450D82A" descr="Picture"/>
        <xdr:cNvPicPr>
          <a:picLocks noChangeAspect="1"/>
        </xdr:cNvPicPr>
      </xdr:nvPicPr>
      <xdr:blipFill>
        <a:blip r:embed="rId48"/>
        <a:stretch>
          <a:fillRect/>
        </a:stretch>
      </xdr:blipFill>
      <xdr:spPr>
        <a:xfrm>
          <a:off x="5596255" y="454306940"/>
          <a:ext cx="1478280" cy="1498600"/>
        </a:xfrm>
        <a:prstGeom prst="rect">
          <a:avLst/>
        </a:prstGeom>
      </xdr:spPr>
    </xdr:pic>
  </etc:cellImage>
  <etc:cellImage>
    <xdr:pic>
      <xdr:nvPicPr>
        <xdr:cNvPr id="309" name="ID_B9160D2EAB8C40EFA2373C07816B74F6" descr="Picture"/>
        <xdr:cNvPicPr>
          <a:picLocks noChangeAspect="1"/>
        </xdr:cNvPicPr>
      </xdr:nvPicPr>
      <xdr:blipFill>
        <a:blip r:embed="rId49"/>
        <a:stretch>
          <a:fillRect/>
        </a:stretch>
      </xdr:blipFill>
      <xdr:spPr>
        <a:xfrm>
          <a:off x="5596255" y="345163140"/>
          <a:ext cx="754380" cy="1562100"/>
        </a:xfrm>
        <a:prstGeom prst="rect">
          <a:avLst/>
        </a:prstGeom>
      </xdr:spPr>
    </xdr:pic>
  </etc:cellImage>
  <etc:cellImage>
    <xdr:pic>
      <xdr:nvPicPr>
        <xdr:cNvPr id="317" name="ID_4BF2A7A682224178A5C988FBA2C185AC" descr="Picture"/>
        <xdr:cNvPicPr>
          <a:picLocks noChangeAspect="1"/>
        </xdr:cNvPicPr>
      </xdr:nvPicPr>
      <xdr:blipFill>
        <a:blip r:embed="rId50"/>
        <a:stretch>
          <a:fillRect/>
        </a:stretch>
      </xdr:blipFill>
      <xdr:spPr>
        <a:xfrm>
          <a:off x="5951855" y="270162020"/>
          <a:ext cx="1057910" cy="1828800"/>
        </a:xfrm>
        <a:prstGeom prst="rect">
          <a:avLst/>
        </a:prstGeom>
      </xdr:spPr>
    </xdr:pic>
  </etc:cellImage>
  <etc:cellImage>
    <xdr:pic>
      <xdr:nvPicPr>
        <xdr:cNvPr id="332" name="ID_6C21236FAA4C4393BEF6417E8F86A6F3" descr="Picture"/>
        <xdr:cNvPicPr>
          <a:picLocks noChangeAspect="1"/>
        </xdr:cNvPicPr>
      </xdr:nvPicPr>
      <xdr:blipFill>
        <a:blip r:embed="rId51"/>
        <a:stretch>
          <a:fillRect/>
        </a:stretch>
      </xdr:blipFill>
      <xdr:spPr>
        <a:xfrm>
          <a:off x="5697855" y="285028640"/>
          <a:ext cx="958215" cy="1370965"/>
        </a:xfrm>
        <a:prstGeom prst="rect">
          <a:avLst/>
        </a:prstGeom>
      </xdr:spPr>
    </xdr:pic>
  </etc:cellImage>
  <etc:cellImage>
    <xdr:pic>
      <xdr:nvPicPr>
        <xdr:cNvPr id="333" name="ID_D9826A3F6DD740FD9B9037E0F54C8561" descr="Picture"/>
        <xdr:cNvPicPr>
          <a:picLocks noChangeAspect="1"/>
        </xdr:cNvPicPr>
      </xdr:nvPicPr>
      <xdr:blipFill>
        <a:blip r:embed="rId52"/>
        <a:stretch>
          <a:fillRect/>
        </a:stretch>
      </xdr:blipFill>
      <xdr:spPr>
        <a:xfrm>
          <a:off x="6231255" y="257360420"/>
          <a:ext cx="805180" cy="1054100"/>
        </a:xfrm>
        <a:prstGeom prst="rect">
          <a:avLst/>
        </a:prstGeom>
      </xdr:spPr>
    </xdr:pic>
  </etc:cellImage>
  <etc:cellImage>
    <xdr:pic>
      <xdr:nvPicPr>
        <xdr:cNvPr id="341" name="ID_5401E216A5FE4232BCAF3A42616B82FF" descr="Picture"/>
        <xdr:cNvPicPr>
          <a:picLocks noChangeAspect="1"/>
        </xdr:cNvPicPr>
      </xdr:nvPicPr>
      <xdr:blipFill>
        <a:blip r:embed="rId53"/>
        <a:stretch>
          <a:fillRect/>
        </a:stretch>
      </xdr:blipFill>
      <xdr:spPr>
        <a:xfrm>
          <a:off x="6078855" y="57556400"/>
          <a:ext cx="1009650" cy="1981200"/>
        </a:xfrm>
        <a:prstGeom prst="rect">
          <a:avLst/>
        </a:prstGeom>
      </xdr:spPr>
    </xdr:pic>
  </etc:cellImage>
  <etc:cellImage>
    <xdr:pic>
      <xdr:nvPicPr>
        <xdr:cNvPr id="342" name="ID_611A7E8287AD4E86BB3C842BC5AF5AEF" descr="Picture"/>
        <xdr:cNvPicPr>
          <a:picLocks noChangeAspect="1"/>
        </xdr:cNvPicPr>
      </xdr:nvPicPr>
      <xdr:blipFill>
        <a:blip r:embed="rId54"/>
        <a:stretch>
          <a:fillRect/>
        </a:stretch>
      </xdr:blipFill>
      <xdr:spPr>
        <a:xfrm>
          <a:off x="5735955" y="272409920"/>
          <a:ext cx="1209675" cy="1003300"/>
        </a:xfrm>
        <a:prstGeom prst="rect">
          <a:avLst/>
        </a:prstGeom>
      </xdr:spPr>
    </xdr:pic>
  </etc:cellImage>
  <etc:cellImage>
    <xdr:pic>
      <xdr:nvPicPr>
        <xdr:cNvPr id="351" name="ID_0D90940B53E645B7BDFE782D16FD07E1" descr="Picture"/>
        <xdr:cNvPicPr>
          <a:picLocks noChangeAspect="1"/>
        </xdr:cNvPicPr>
      </xdr:nvPicPr>
      <xdr:blipFill>
        <a:blip r:embed="rId55"/>
        <a:stretch>
          <a:fillRect/>
        </a:stretch>
      </xdr:blipFill>
      <xdr:spPr>
        <a:xfrm>
          <a:off x="6129655" y="59651900"/>
          <a:ext cx="855980" cy="1460500"/>
        </a:xfrm>
        <a:prstGeom prst="rect">
          <a:avLst/>
        </a:prstGeom>
      </xdr:spPr>
    </xdr:pic>
  </etc:cellImage>
  <etc:cellImage>
    <xdr:pic>
      <xdr:nvPicPr>
        <xdr:cNvPr id="366" name="ID_AF47ADDF1CA8405DBC4CF02167E1E0AD" descr="Picture"/>
        <xdr:cNvPicPr>
          <a:picLocks noChangeAspect="1"/>
        </xdr:cNvPicPr>
      </xdr:nvPicPr>
      <xdr:blipFill>
        <a:blip r:embed="rId56"/>
        <a:stretch>
          <a:fillRect/>
        </a:stretch>
      </xdr:blipFill>
      <xdr:spPr>
        <a:xfrm>
          <a:off x="5685155" y="53200300"/>
          <a:ext cx="1261745" cy="1587500"/>
        </a:xfrm>
        <a:prstGeom prst="rect">
          <a:avLst/>
        </a:prstGeom>
      </xdr:spPr>
    </xdr:pic>
  </etc:cellImage>
  <etc:cellImage>
    <xdr:pic>
      <xdr:nvPicPr>
        <xdr:cNvPr id="368" name="ID_C5BFD1663F074AE59807570C55D526CF" descr="Picture"/>
        <xdr:cNvPicPr>
          <a:picLocks noChangeAspect="1"/>
        </xdr:cNvPicPr>
      </xdr:nvPicPr>
      <xdr:blipFill>
        <a:blip r:embed="rId57"/>
        <a:stretch>
          <a:fillRect/>
        </a:stretch>
      </xdr:blipFill>
      <xdr:spPr>
        <a:xfrm>
          <a:off x="5735955" y="70893305"/>
          <a:ext cx="1261745" cy="2019300"/>
        </a:xfrm>
        <a:prstGeom prst="rect">
          <a:avLst/>
        </a:prstGeom>
      </xdr:spPr>
    </xdr:pic>
  </etc:cellImage>
  <etc:cellImage>
    <xdr:pic>
      <xdr:nvPicPr>
        <xdr:cNvPr id="385" name="ID_2CDBCECA78244CE7BB994FB1EBACF337" descr="Picture"/>
        <xdr:cNvPicPr>
          <a:picLocks noChangeAspect="1"/>
        </xdr:cNvPicPr>
      </xdr:nvPicPr>
      <xdr:blipFill>
        <a:blip r:embed="rId58"/>
        <a:stretch>
          <a:fillRect/>
        </a:stretch>
      </xdr:blipFill>
      <xdr:spPr>
        <a:xfrm>
          <a:off x="6219825" y="410929455"/>
          <a:ext cx="1101725" cy="1509395"/>
        </a:xfrm>
        <a:prstGeom prst="rect">
          <a:avLst/>
        </a:prstGeom>
      </xdr:spPr>
    </xdr:pic>
  </etc:cellImage>
  <etc:cellImage>
    <xdr:pic>
      <xdr:nvPicPr>
        <xdr:cNvPr id="388" name="ID_0F11ABEFAC8B48B895549426FA744B49" descr="Picture"/>
        <xdr:cNvPicPr>
          <a:picLocks noChangeAspect="1"/>
        </xdr:cNvPicPr>
      </xdr:nvPicPr>
      <xdr:blipFill>
        <a:blip r:embed="rId59"/>
        <a:stretch>
          <a:fillRect/>
        </a:stretch>
      </xdr:blipFill>
      <xdr:spPr>
        <a:xfrm>
          <a:off x="6037580" y="815863240"/>
          <a:ext cx="1499235" cy="2139950"/>
        </a:xfrm>
        <a:prstGeom prst="rect">
          <a:avLst/>
        </a:prstGeom>
      </xdr:spPr>
    </xdr:pic>
  </etc:cellImage>
  <etc:cellImage>
    <xdr:pic>
      <xdr:nvPicPr>
        <xdr:cNvPr id="391" name="ID_4AFF39FC43004176A127D4AD4F557C93" descr="Picture"/>
        <xdr:cNvPicPr>
          <a:picLocks noChangeAspect="1"/>
        </xdr:cNvPicPr>
      </xdr:nvPicPr>
      <xdr:blipFill>
        <a:blip r:embed="rId60"/>
        <a:stretch>
          <a:fillRect/>
        </a:stretch>
      </xdr:blipFill>
      <xdr:spPr>
        <a:xfrm>
          <a:off x="6037580" y="361795060"/>
          <a:ext cx="1499235" cy="1600200"/>
        </a:xfrm>
        <a:prstGeom prst="rect">
          <a:avLst/>
        </a:prstGeom>
      </xdr:spPr>
    </xdr:pic>
  </etc:cellImage>
  <etc:cellImage>
    <xdr:pic>
      <xdr:nvPicPr>
        <xdr:cNvPr id="398" name="ID_165D582C279B4BDAA11AB24E178B40B2" descr="Picture"/>
        <xdr:cNvPicPr>
          <a:picLocks noChangeAspect="1"/>
        </xdr:cNvPicPr>
      </xdr:nvPicPr>
      <xdr:blipFill>
        <a:blip r:embed="rId61"/>
        <a:stretch>
          <a:fillRect/>
        </a:stretch>
      </xdr:blipFill>
      <xdr:spPr>
        <a:xfrm>
          <a:off x="6179185" y="527133820"/>
          <a:ext cx="1036955" cy="2014220"/>
        </a:xfrm>
        <a:prstGeom prst="rect">
          <a:avLst/>
        </a:prstGeom>
      </xdr:spPr>
    </xdr:pic>
  </etc:cellImage>
  <etc:cellImage>
    <xdr:pic>
      <xdr:nvPicPr>
        <xdr:cNvPr id="577" name="ID_EBC45468E9E3465FB4D1D58A7D49E254" descr="upload_599141468"/>
        <xdr:cNvPicPr/>
      </xdr:nvPicPr>
      <xdr:blipFill>
        <a:blip r:embed="rId62"/>
        <a:stretch>
          <a:fillRect/>
        </a:stretch>
      </xdr:blipFill>
      <xdr:spPr>
        <a:xfrm>
          <a:off x="0" y="0"/>
          <a:ext cx="2860040" cy="4568190"/>
        </a:xfrm>
        <a:prstGeom prst="rect">
          <a:avLst/>
        </a:prstGeom>
      </xdr:spPr>
    </xdr:pic>
  </etc:cellImage>
  <etc:cellImage>
    <xdr:pic>
      <xdr:nvPicPr>
        <xdr:cNvPr id="904" name="ID_5D66EE3F39E049518493642D47DCE637"/>
        <xdr:cNvPicPr/>
      </xdr:nvPicPr>
      <xdr:blipFill>
        <a:blip r:embed="rId63"/>
        <a:stretch>
          <a:fillRect/>
        </a:stretch>
      </xdr:blipFill>
      <xdr:spPr>
        <a:xfrm>
          <a:off x="8264525" y="1836484135"/>
          <a:ext cx="3283585" cy="1967230"/>
        </a:xfrm>
        <a:prstGeom prst="rect">
          <a:avLst/>
        </a:prstGeom>
      </xdr:spPr>
    </xdr:pic>
  </etc:cellImage>
  <etc:cellImage>
    <xdr:pic>
      <xdr:nvPicPr>
        <xdr:cNvPr id="908" name="ID_699977CCB825412BBDD5FA9DEBFA143E"/>
        <xdr:cNvPicPr/>
      </xdr:nvPicPr>
      <xdr:blipFill>
        <a:blip r:embed="rId64"/>
        <a:stretch>
          <a:fillRect/>
        </a:stretch>
      </xdr:blipFill>
      <xdr:spPr>
        <a:xfrm>
          <a:off x="7864475" y="1855263625"/>
          <a:ext cx="3683635" cy="2773680"/>
        </a:xfrm>
        <a:prstGeom prst="rect">
          <a:avLst/>
        </a:prstGeom>
      </xdr:spPr>
    </xdr:pic>
  </etc:cellImage>
  <etc:cellImage>
    <xdr:pic>
      <xdr:nvPicPr>
        <xdr:cNvPr id="915" name="ID_7EBB546B793942FC9FB3BA3A2EC5CB38" descr="男子的脸部特写与配字&#10;&#10;描述已自动生成"/>
        <xdr:cNvPicPr>
          <a:picLocks noChangeAspect="1"/>
        </xdr:cNvPicPr>
      </xdr:nvPicPr>
      <xdr:blipFill>
        <a:blip r:embed="rId65" cstate="print">
          <a:extLst>
            <a:ext uri="{28A0092B-C50C-407E-A947-70E740481C1C}">
              <a14:useLocalDpi xmlns:a14="http://schemas.microsoft.com/office/drawing/2010/main" val="0"/>
            </a:ext>
          </a:extLst>
        </a:blip>
        <a:stretch>
          <a:fillRect/>
        </a:stretch>
      </xdr:blipFill>
      <xdr:spPr>
        <a:xfrm>
          <a:off x="2718435" y="11464290"/>
          <a:ext cx="1647825" cy="1162050"/>
        </a:xfrm>
        <a:prstGeom prst="rect">
          <a:avLst/>
        </a:prstGeom>
      </xdr:spPr>
    </xdr:pic>
  </etc:cellImage>
  <etc:cellImage>
    <xdr:pic>
      <xdr:nvPicPr>
        <xdr:cNvPr id="6" name="ID_C4F5C4FD90084C5992F86713B5AEC3ED"/>
        <xdr:cNvPicPr>
          <a:picLocks noChangeAspect="1" noChangeArrowheads="1"/>
        </xdr:cNvPicPr>
      </xdr:nvPicPr>
      <xdr:blipFill>
        <a:blip r:embed="rId66">
          <a:extLst>
            <a:ext uri="{28A0092B-C50C-407E-A947-70E740481C1C}">
              <a14:useLocalDpi xmlns:a14="http://schemas.microsoft.com/office/drawing/2010/main" val="0"/>
            </a:ext>
          </a:extLst>
        </a:blip>
        <a:srcRect/>
        <a:stretch>
          <a:fillRect/>
        </a:stretch>
      </xdr:blipFill>
      <xdr:spPr>
        <a:xfrm>
          <a:off x="6017260" y="976329010"/>
          <a:ext cx="3303270" cy="2555240"/>
        </a:xfrm>
        <a:prstGeom prst="rect">
          <a:avLst/>
        </a:prstGeom>
        <a:noFill/>
        <a:ln>
          <a:noFill/>
        </a:ln>
      </xdr:spPr>
    </xdr:pic>
  </etc:cellImage>
  <etc:cellImage>
    <xdr:pic>
      <xdr:nvPicPr>
        <xdr:cNvPr id="7" name="ID_A6E810E20A8441D5BD736450A5AA2C0D"/>
        <xdr:cNvPicPr>
          <a:picLocks noChangeAspect="1" noChangeArrowheads="1"/>
        </xdr:cNvPicPr>
      </xdr:nvPicPr>
      <xdr:blipFill>
        <a:blip r:embed="rId67">
          <a:extLst>
            <a:ext uri="{28A0092B-C50C-407E-A947-70E740481C1C}">
              <a14:useLocalDpi xmlns:a14="http://schemas.microsoft.com/office/drawing/2010/main" val="0"/>
            </a:ext>
          </a:extLst>
        </a:blip>
        <a:srcRect/>
        <a:stretch>
          <a:fillRect/>
        </a:stretch>
      </xdr:blipFill>
      <xdr:spPr>
        <a:xfrm>
          <a:off x="5900420" y="436211980"/>
          <a:ext cx="3545840" cy="2360930"/>
        </a:xfrm>
        <a:prstGeom prst="rect">
          <a:avLst/>
        </a:prstGeom>
        <a:noFill/>
        <a:ln>
          <a:noFill/>
        </a:ln>
      </xdr:spPr>
    </xdr:pic>
  </etc:cellImage>
  <etc:cellImage>
    <xdr:pic>
      <xdr:nvPicPr>
        <xdr:cNvPr id="8" name="ID_C82C3D5461C841E6A1793E5ABBA69697"/>
        <xdr:cNvPicPr>
          <a:picLocks noChangeAspect="1"/>
        </xdr:cNvPicPr>
      </xdr:nvPicPr>
      <xdr:blipFill>
        <a:blip r:embed="rId68"/>
        <a:stretch>
          <a:fillRect/>
        </a:stretch>
      </xdr:blipFill>
      <xdr:spPr>
        <a:xfrm>
          <a:off x="5874385" y="1334596010"/>
          <a:ext cx="3478530" cy="2561590"/>
        </a:xfrm>
        <a:prstGeom prst="rect">
          <a:avLst/>
        </a:prstGeom>
        <a:noFill/>
        <a:ln w="9525">
          <a:noFill/>
        </a:ln>
      </xdr:spPr>
    </xdr:pic>
  </etc:cellImage>
  <etc:cellImage>
    <xdr:pic>
      <xdr:nvPicPr>
        <xdr:cNvPr id="23" name="ID_414BFCBDF3A1456CACEB940BF75F2B0F" descr="Picture"/>
        <xdr:cNvPicPr>
          <a:picLocks noChangeAspect="1"/>
        </xdr:cNvPicPr>
      </xdr:nvPicPr>
      <xdr:blipFill>
        <a:blip r:embed="rId69"/>
        <a:stretch>
          <a:fillRect/>
        </a:stretch>
      </xdr:blipFill>
      <xdr:spPr>
        <a:xfrm>
          <a:off x="5596255" y="399138140"/>
          <a:ext cx="1478280" cy="2565400"/>
        </a:xfrm>
        <a:prstGeom prst="rect">
          <a:avLst/>
        </a:prstGeom>
      </xdr:spPr>
    </xdr:pic>
  </etc:cellImage>
  <etc:cellImage>
    <xdr:pic>
      <xdr:nvPicPr>
        <xdr:cNvPr id="30" name="ID_A5BD7EE5ADFA43D280A84021EF36B13F" descr="Picture"/>
        <xdr:cNvPicPr>
          <a:picLocks noChangeAspect="1"/>
        </xdr:cNvPicPr>
      </xdr:nvPicPr>
      <xdr:blipFill>
        <a:blip r:embed="rId70"/>
        <a:stretch>
          <a:fillRect/>
        </a:stretch>
      </xdr:blipFill>
      <xdr:spPr>
        <a:xfrm>
          <a:off x="5596255" y="395848840"/>
          <a:ext cx="1440815" cy="3048000"/>
        </a:xfrm>
        <a:prstGeom prst="rect">
          <a:avLst/>
        </a:prstGeom>
      </xdr:spPr>
    </xdr:pic>
  </etc:cellImage>
  <etc:cellImage>
    <xdr:pic>
      <xdr:nvPicPr>
        <xdr:cNvPr id="31" name="ID_032900C6F7344BF08682EE000FB64C69" descr="Picture"/>
        <xdr:cNvPicPr>
          <a:picLocks noChangeAspect="1"/>
        </xdr:cNvPicPr>
      </xdr:nvPicPr>
      <xdr:blipFill>
        <a:blip r:embed="rId71"/>
        <a:stretch>
          <a:fillRect/>
        </a:stretch>
      </xdr:blipFill>
      <xdr:spPr>
        <a:xfrm>
          <a:off x="6124575" y="906710150"/>
          <a:ext cx="1499235" cy="1498600"/>
        </a:xfrm>
        <a:prstGeom prst="rect">
          <a:avLst/>
        </a:prstGeom>
      </xdr:spPr>
    </xdr:pic>
  </etc:cellImage>
  <etc:cellImage>
    <xdr:pic>
      <xdr:nvPicPr>
        <xdr:cNvPr id="33" name="ID_0CDC91756D764C419284B5AF45D59222"/>
        <xdr:cNvPicPr/>
      </xdr:nvPicPr>
      <xdr:blipFill>
        <a:blip r:embed="rId72"/>
        <a:stretch>
          <a:fillRect/>
        </a:stretch>
      </xdr:blipFill>
      <xdr:spPr>
        <a:xfrm>
          <a:off x="5339080" y="39249350"/>
          <a:ext cx="1338580" cy="1546860"/>
        </a:xfrm>
        <a:prstGeom prst="rect">
          <a:avLst/>
        </a:prstGeom>
      </xdr:spPr>
    </xdr:pic>
  </etc:cellImage>
  <etc:cellImage>
    <xdr:pic>
      <xdr:nvPicPr>
        <xdr:cNvPr id="39" name="ID_90C93E28F0E04BF49D565EF6D99186B0" descr="截屏2021-09-26 下午4.19.53"/>
        <xdr:cNvPicPr>
          <a:picLocks noChangeAspect="1"/>
        </xdr:cNvPicPr>
      </xdr:nvPicPr>
      <xdr:blipFill>
        <a:blip r:embed="rId73"/>
        <a:stretch>
          <a:fillRect/>
        </a:stretch>
      </xdr:blipFill>
      <xdr:spPr>
        <a:xfrm>
          <a:off x="18834735" y="21826220"/>
          <a:ext cx="3060065" cy="4688840"/>
        </a:xfrm>
        <a:prstGeom prst="rect">
          <a:avLst/>
        </a:prstGeom>
      </xdr:spPr>
    </xdr:pic>
  </etc:cellImage>
  <etc:cellImage>
    <xdr:pic>
      <xdr:nvPicPr>
        <xdr:cNvPr id="40" name="ID_865FDF77E23743509708BD621556A7F4" descr="截屏2021-09-26 下午4.23.04"/>
        <xdr:cNvPicPr>
          <a:picLocks noChangeAspect="1"/>
        </xdr:cNvPicPr>
      </xdr:nvPicPr>
      <xdr:blipFill>
        <a:blip r:embed="rId74"/>
        <a:stretch>
          <a:fillRect/>
        </a:stretch>
      </xdr:blipFill>
      <xdr:spPr>
        <a:xfrm>
          <a:off x="17670780" y="31794450"/>
          <a:ext cx="6748145" cy="4454525"/>
        </a:xfrm>
        <a:prstGeom prst="rect">
          <a:avLst/>
        </a:prstGeom>
      </xdr:spPr>
    </xdr:pic>
  </etc:cellImage>
  <etc:cellImage>
    <xdr:pic>
      <xdr:nvPicPr>
        <xdr:cNvPr id="42" name="ID_129611BFD2AC4879BDCF72079B9A0B6D" descr="截屏2021-09-26 下午4.25.24"/>
        <xdr:cNvPicPr>
          <a:picLocks noChangeAspect="1"/>
        </xdr:cNvPicPr>
      </xdr:nvPicPr>
      <xdr:blipFill>
        <a:blip r:embed="rId75"/>
        <a:stretch>
          <a:fillRect/>
        </a:stretch>
      </xdr:blipFill>
      <xdr:spPr>
        <a:xfrm>
          <a:off x="17535525" y="56652160"/>
          <a:ext cx="6932930" cy="4267200"/>
        </a:xfrm>
        <a:prstGeom prst="rect">
          <a:avLst/>
        </a:prstGeom>
      </xdr:spPr>
    </xdr:pic>
  </etc:cellImage>
  <etc:cellImage>
    <xdr:pic>
      <xdr:nvPicPr>
        <xdr:cNvPr id="47" name="ID_07C2AB5B1F9C48D9A759428A5EE8F78C" descr="截屏2021-09-26 下午4.27.28"/>
        <xdr:cNvPicPr>
          <a:picLocks noChangeAspect="1"/>
        </xdr:cNvPicPr>
      </xdr:nvPicPr>
      <xdr:blipFill>
        <a:blip r:embed="rId76"/>
        <a:stretch>
          <a:fillRect/>
        </a:stretch>
      </xdr:blipFill>
      <xdr:spPr>
        <a:xfrm>
          <a:off x="17510760" y="67144265"/>
          <a:ext cx="7087235" cy="4050030"/>
        </a:xfrm>
        <a:prstGeom prst="rect">
          <a:avLst/>
        </a:prstGeom>
      </xdr:spPr>
    </xdr:pic>
  </etc:cellImage>
  <etc:cellImage>
    <xdr:pic>
      <xdr:nvPicPr>
        <xdr:cNvPr id="48" name="ID_67D7CA7C14134B269DE5ADA87DAD5F5D" descr="截屏2021-09-26 下午11.28.15"/>
        <xdr:cNvPicPr>
          <a:picLocks noChangeAspect="1"/>
        </xdr:cNvPicPr>
      </xdr:nvPicPr>
      <xdr:blipFill>
        <a:blip r:embed="rId77"/>
        <a:stretch>
          <a:fillRect/>
        </a:stretch>
      </xdr:blipFill>
      <xdr:spPr>
        <a:xfrm>
          <a:off x="18242915" y="72221090"/>
          <a:ext cx="2909570" cy="4815205"/>
        </a:xfrm>
        <a:prstGeom prst="rect">
          <a:avLst/>
        </a:prstGeom>
      </xdr:spPr>
    </xdr:pic>
  </etc:cellImage>
  <etc:cellImage>
    <xdr:pic>
      <xdr:nvPicPr>
        <xdr:cNvPr id="50" name="ID_52442EC6B97A4F3C993D1138C502F91D" descr="截屏2021-09-26 下午11.34.20"/>
        <xdr:cNvPicPr>
          <a:picLocks noChangeAspect="1"/>
        </xdr:cNvPicPr>
      </xdr:nvPicPr>
      <xdr:blipFill>
        <a:blip r:embed="rId78"/>
        <a:stretch>
          <a:fillRect/>
        </a:stretch>
      </xdr:blipFill>
      <xdr:spPr>
        <a:xfrm>
          <a:off x="17280255" y="87635715"/>
          <a:ext cx="7303135" cy="3611880"/>
        </a:xfrm>
        <a:prstGeom prst="rect">
          <a:avLst/>
        </a:prstGeom>
      </xdr:spPr>
    </xdr:pic>
  </etc:cellImage>
  <etc:cellImage>
    <xdr:pic>
      <xdr:nvPicPr>
        <xdr:cNvPr id="52" name="ID_B02975A5ACAE4D0186D7E35DFF663732" descr="截屏2021-09-26 下午11.44.45"/>
        <xdr:cNvPicPr>
          <a:picLocks noChangeAspect="1"/>
        </xdr:cNvPicPr>
      </xdr:nvPicPr>
      <xdr:blipFill>
        <a:blip r:embed="rId79"/>
        <a:stretch>
          <a:fillRect/>
        </a:stretch>
      </xdr:blipFill>
      <xdr:spPr>
        <a:xfrm>
          <a:off x="17386300" y="92865575"/>
          <a:ext cx="7244715" cy="4440555"/>
        </a:xfrm>
        <a:prstGeom prst="rect">
          <a:avLst/>
        </a:prstGeom>
      </xdr:spPr>
    </xdr:pic>
  </etc:cellImage>
  <etc:cellImage>
    <xdr:pic>
      <xdr:nvPicPr>
        <xdr:cNvPr id="55" name="ID_1C1745FC3FAD46E882230D1ADAC4A5E3" descr="截屏2021-09-26 下午11.46.14"/>
        <xdr:cNvPicPr>
          <a:picLocks noChangeAspect="1"/>
        </xdr:cNvPicPr>
      </xdr:nvPicPr>
      <xdr:blipFill>
        <a:blip r:embed="rId80"/>
        <a:stretch>
          <a:fillRect/>
        </a:stretch>
      </xdr:blipFill>
      <xdr:spPr>
        <a:xfrm>
          <a:off x="18306415" y="97788730"/>
          <a:ext cx="4652645" cy="4846320"/>
        </a:xfrm>
        <a:prstGeom prst="rect">
          <a:avLst/>
        </a:prstGeom>
      </xdr:spPr>
    </xdr:pic>
  </etc:cellImage>
  <etc:cellImage>
    <xdr:pic>
      <xdr:nvPicPr>
        <xdr:cNvPr id="57" name="ID_FDCB1CA00A10484E97B65C3CE4E90EB3" descr="截屏2021-09-26 下午7.00.03"/>
        <xdr:cNvPicPr>
          <a:picLocks noChangeAspect="1"/>
        </xdr:cNvPicPr>
      </xdr:nvPicPr>
      <xdr:blipFill>
        <a:blip r:embed="rId81"/>
        <a:stretch>
          <a:fillRect/>
        </a:stretch>
      </xdr:blipFill>
      <xdr:spPr>
        <a:xfrm>
          <a:off x="17611725" y="185274585"/>
          <a:ext cx="6748145" cy="4328795"/>
        </a:xfrm>
        <a:prstGeom prst="rect">
          <a:avLst/>
        </a:prstGeom>
      </xdr:spPr>
    </xdr:pic>
  </etc:cellImage>
  <etc:cellImage>
    <xdr:pic>
      <xdr:nvPicPr>
        <xdr:cNvPr id="61" name="ID_F67D3EEB769A45C9A0A42CC17EB723C3" descr="截屏2021-09-26 下午11.47.59"/>
        <xdr:cNvPicPr>
          <a:picLocks noChangeAspect="1"/>
        </xdr:cNvPicPr>
      </xdr:nvPicPr>
      <xdr:blipFill>
        <a:blip r:embed="rId82"/>
        <a:stretch>
          <a:fillRect/>
        </a:stretch>
      </xdr:blipFill>
      <xdr:spPr>
        <a:xfrm>
          <a:off x="17832070" y="116756815"/>
          <a:ext cx="6117590" cy="5052060"/>
        </a:xfrm>
        <a:prstGeom prst="rect">
          <a:avLst/>
        </a:prstGeom>
      </xdr:spPr>
    </xdr:pic>
  </etc:cellImage>
  <etc:cellImage>
    <xdr:pic>
      <xdr:nvPicPr>
        <xdr:cNvPr id="64" name="ID_BE7E74651E7D4161B23E8E4FE4BD9647" descr="截屏2021-09-26 下午11.53.44"/>
        <xdr:cNvPicPr>
          <a:picLocks noChangeAspect="1"/>
        </xdr:cNvPicPr>
      </xdr:nvPicPr>
      <xdr:blipFill>
        <a:blip r:embed="rId83"/>
        <a:stretch>
          <a:fillRect/>
        </a:stretch>
      </xdr:blipFill>
      <xdr:spPr>
        <a:xfrm>
          <a:off x="18305145" y="122125740"/>
          <a:ext cx="4158615" cy="4572635"/>
        </a:xfrm>
        <a:prstGeom prst="rect">
          <a:avLst/>
        </a:prstGeom>
      </xdr:spPr>
    </xdr:pic>
  </etc:cellImage>
  <etc:cellImage>
    <xdr:pic>
      <xdr:nvPicPr>
        <xdr:cNvPr id="65" name="ID_6B0AEF852E2A4A3EBB41D1AEC2BD7230" descr="截屏2021-09-27 上午12.00.09"/>
        <xdr:cNvPicPr>
          <a:picLocks noChangeAspect="1"/>
        </xdr:cNvPicPr>
      </xdr:nvPicPr>
      <xdr:blipFill>
        <a:blip r:embed="rId84"/>
        <a:stretch>
          <a:fillRect/>
        </a:stretch>
      </xdr:blipFill>
      <xdr:spPr>
        <a:xfrm>
          <a:off x="17470755" y="126910465"/>
          <a:ext cx="6309360" cy="4449445"/>
        </a:xfrm>
        <a:prstGeom prst="rect">
          <a:avLst/>
        </a:prstGeom>
      </xdr:spPr>
    </xdr:pic>
  </etc:cellImage>
  <etc:cellImage>
    <xdr:pic>
      <xdr:nvPicPr>
        <xdr:cNvPr id="93" name="ID_72D38C9C58AD41C7A5CFDF557444D789" descr="截屏2021-09-26 下午6.56.52"/>
        <xdr:cNvPicPr>
          <a:picLocks noChangeAspect="1"/>
        </xdr:cNvPicPr>
      </xdr:nvPicPr>
      <xdr:blipFill>
        <a:blip r:embed="rId85"/>
        <a:stretch>
          <a:fillRect/>
        </a:stretch>
      </xdr:blipFill>
      <xdr:spPr>
        <a:xfrm>
          <a:off x="18245455" y="286700595"/>
          <a:ext cx="4193540" cy="4484370"/>
        </a:xfrm>
        <a:prstGeom prst="rect">
          <a:avLst/>
        </a:prstGeom>
      </xdr:spPr>
    </xdr:pic>
  </etc:cellImage>
  <etc:cellImage>
    <xdr:pic>
      <xdr:nvPicPr>
        <xdr:cNvPr id="66" name="ID_E30AE16945BA496DBDA408D88FD0B662" descr="截屏2021-09-27 上午9.37.23"/>
        <xdr:cNvPicPr>
          <a:picLocks noChangeAspect="1"/>
        </xdr:cNvPicPr>
      </xdr:nvPicPr>
      <xdr:blipFill>
        <a:blip r:embed="rId86"/>
        <a:stretch>
          <a:fillRect/>
        </a:stretch>
      </xdr:blipFill>
      <xdr:spPr>
        <a:xfrm>
          <a:off x="5248275" y="132029835"/>
          <a:ext cx="3455670" cy="3996690"/>
        </a:xfrm>
        <a:prstGeom prst="rect">
          <a:avLst/>
        </a:prstGeom>
      </xdr:spPr>
    </xdr:pic>
  </etc:cellImage>
  <etc:cellImage>
    <xdr:pic>
      <xdr:nvPicPr>
        <xdr:cNvPr id="73" name="ID_07206390FA6B41D3A723BC40D1B126DE" descr="截屏2021-09-27 上午9.39.53"/>
        <xdr:cNvPicPr>
          <a:picLocks noChangeAspect="1"/>
        </xdr:cNvPicPr>
      </xdr:nvPicPr>
      <xdr:blipFill>
        <a:blip r:embed="rId87"/>
        <a:stretch>
          <a:fillRect/>
        </a:stretch>
      </xdr:blipFill>
      <xdr:spPr>
        <a:xfrm>
          <a:off x="17336135" y="161191575"/>
          <a:ext cx="7315200" cy="3906520"/>
        </a:xfrm>
        <a:prstGeom prst="rect">
          <a:avLst/>
        </a:prstGeom>
      </xdr:spPr>
    </xdr:pic>
  </etc:cellImage>
  <etc:cellImage>
    <xdr:pic>
      <xdr:nvPicPr>
        <xdr:cNvPr id="75" name="ID_7CCAD51470E84236BB7F6667BEA7586A" descr="截屏2021-09-26 下午6.55.13"/>
        <xdr:cNvPicPr>
          <a:picLocks noChangeAspect="1"/>
        </xdr:cNvPicPr>
      </xdr:nvPicPr>
      <xdr:blipFill>
        <a:blip r:embed="rId88"/>
        <a:stretch>
          <a:fillRect/>
        </a:stretch>
      </xdr:blipFill>
      <xdr:spPr>
        <a:xfrm>
          <a:off x="18566765" y="354571935"/>
          <a:ext cx="4429760" cy="4490085"/>
        </a:xfrm>
        <a:prstGeom prst="rect">
          <a:avLst/>
        </a:prstGeom>
      </xdr:spPr>
    </xdr:pic>
  </etc:cellImage>
  <etc:cellImage>
    <xdr:pic>
      <xdr:nvPicPr>
        <xdr:cNvPr id="5" name="ID_94E574E86E024CA8B2FBFAD835E40D1F" descr="截屏2021-09-26 下午6.50.57"/>
        <xdr:cNvPicPr>
          <a:picLocks noChangeAspect="1"/>
        </xdr:cNvPicPr>
      </xdr:nvPicPr>
      <xdr:blipFill>
        <a:blip r:embed="rId89"/>
        <a:stretch>
          <a:fillRect/>
        </a:stretch>
      </xdr:blipFill>
      <xdr:spPr>
        <a:xfrm>
          <a:off x="17251680" y="504882150"/>
          <a:ext cx="5505450" cy="4827905"/>
        </a:xfrm>
        <a:prstGeom prst="rect">
          <a:avLst/>
        </a:prstGeom>
      </xdr:spPr>
    </xdr:pic>
  </etc:cellImage>
  <etc:cellImage>
    <xdr:pic>
      <xdr:nvPicPr>
        <xdr:cNvPr id="16" name="ID_A128DD1329124193901469B280CAADB4" descr="截屏2021-09-27 上午9.42.52"/>
        <xdr:cNvPicPr>
          <a:picLocks noChangeAspect="1"/>
        </xdr:cNvPicPr>
      </xdr:nvPicPr>
      <xdr:blipFill>
        <a:blip r:embed="rId90"/>
        <a:stretch>
          <a:fillRect/>
        </a:stretch>
      </xdr:blipFill>
      <xdr:spPr>
        <a:xfrm>
          <a:off x="18439765" y="306967890"/>
          <a:ext cx="3510915" cy="4868545"/>
        </a:xfrm>
        <a:prstGeom prst="rect">
          <a:avLst/>
        </a:prstGeom>
      </xdr:spPr>
    </xdr:pic>
  </etc:cellImage>
  <etc:cellImage>
    <xdr:pic>
      <xdr:nvPicPr>
        <xdr:cNvPr id="17" name="ID_63A8181FDA87449997C742908588B6FB" descr="截屏2021-09-27 上午9.45.35"/>
        <xdr:cNvPicPr>
          <a:picLocks noChangeAspect="1"/>
        </xdr:cNvPicPr>
      </xdr:nvPicPr>
      <xdr:blipFill>
        <a:blip r:embed="rId91"/>
        <a:stretch>
          <a:fillRect/>
        </a:stretch>
      </xdr:blipFill>
      <xdr:spPr>
        <a:xfrm>
          <a:off x="18521045" y="312054240"/>
          <a:ext cx="3809365" cy="4691380"/>
        </a:xfrm>
        <a:prstGeom prst="rect">
          <a:avLst/>
        </a:prstGeom>
      </xdr:spPr>
    </xdr:pic>
  </etc:cellImage>
  <etc:cellImage>
    <xdr:pic>
      <xdr:nvPicPr>
        <xdr:cNvPr id="20" name="ID_E5C651D67676458EA2C553FF54112AF4" descr="截屏2021-09-26 下午6.42.07"/>
        <xdr:cNvPicPr>
          <a:picLocks noChangeAspect="1"/>
        </xdr:cNvPicPr>
      </xdr:nvPicPr>
      <xdr:blipFill>
        <a:blip r:embed="rId92"/>
        <a:stretch>
          <a:fillRect/>
        </a:stretch>
      </xdr:blipFill>
      <xdr:spPr>
        <a:xfrm>
          <a:off x="17438370" y="611608505"/>
          <a:ext cx="6932930" cy="3989070"/>
        </a:xfrm>
        <a:prstGeom prst="rect">
          <a:avLst/>
        </a:prstGeom>
      </xdr:spPr>
    </xdr:pic>
  </etc:cellImage>
  <etc:cellImage>
    <xdr:pic>
      <xdr:nvPicPr>
        <xdr:cNvPr id="29" name="ID_C70DB28293A04955B5AA5657C8B50CAB" descr="截屏2021-09-26 下午6.40.12"/>
        <xdr:cNvPicPr>
          <a:picLocks noChangeAspect="1"/>
        </xdr:cNvPicPr>
      </xdr:nvPicPr>
      <xdr:blipFill>
        <a:blip r:embed="rId93"/>
        <a:stretch>
          <a:fillRect/>
        </a:stretch>
      </xdr:blipFill>
      <xdr:spPr>
        <a:xfrm>
          <a:off x="17593945" y="670436810"/>
          <a:ext cx="6515100" cy="4732655"/>
        </a:xfrm>
        <a:prstGeom prst="rect">
          <a:avLst/>
        </a:prstGeom>
      </xdr:spPr>
    </xdr:pic>
  </etc:cellImage>
  <etc:cellImage>
    <xdr:pic>
      <xdr:nvPicPr>
        <xdr:cNvPr id="37" name="ID_4A721C511653490B8CF544DC54501EA5" descr="截屏2021-09-26 下午6.27.17"/>
        <xdr:cNvPicPr>
          <a:picLocks noChangeAspect="1"/>
        </xdr:cNvPicPr>
      </xdr:nvPicPr>
      <xdr:blipFill>
        <a:blip r:embed="rId94"/>
        <a:stretch>
          <a:fillRect/>
        </a:stretch>
      </xdr:blipFill>
      <xdr:spPr>
        <a:xfrm>
          <a:off x="17438370" y="772001250"/>
          <a:ext cx="7067550" cy="3477260"/>
        </a:xfrm>
        <a:prstGeom prst="rect">
          <a:avLst/>
        </a:prstGeom>
      </xdr:spPr>
    </xdr:pic>
  </etc:cellImage>
  <etc:cellImage>
    <xdr:pic>
      <xdr:nvPicPr>
        <xdr:cNvPr id="43" name="ID_6151BC47E16C484288FAACB9A2E513AB" descr="截屏2021-09-26 下午5.54.02"/>
        <xdr:cNvPicPr>
          <a:picLocks noChangeAspect="1"/>
        </xdr:cNvPicPr>
      </xdr:nvPicPr>
      <xdr:blipFill>
        <a:blip r:embed="rId95"/>
        <a:stretch>
          <a:fillRect/>
        </a:stretch>
      </xdr:blipFill>
      <xdr:spPr>
        <a:xfrm>
          <a:off x="5175885" y="530479000"/>
          <a:ext cx="4410075" cy="2812415"/>
        </a:xfrm>
        <a:prstGeom prst="rect">
          <a:avLst/>
        </a:prstGeom>
      </xdr:spPr>
    </xdr:pic>
  </etc:cellImage>
  <etc:cellImage>
    <xdr:pic>
      <xdr:nvPicPr>
        <xdr:cNvPr id="45" name="ID_F1E155D4262145A291F7B43376292296"/>
        <xdr:cNvPicPr>
          <a:picLocks noChangeAspect="1"/>
        </xdr:cNvPicPr>
      </xdr:nvPicPr>
      <xdr:blipFill>
        <a:blip r:embed="rId96"/>
        <a:stretch>
          <a:fillRect/>
        </a:stretch>
      </xdr:blipFill>
      <xdr:spPr>
        <a:xfrm>
          <a:off x="17750790" y="1376422825"/>
          <a:ext cx="2671445" cy="4015740"/>
        </a:xfrm>
        <a:prstGeom prst="rect">
          <a:avLst/>
        </a:prstGeom>
        <a:noFill/>
        <a:ln w="9525">
          <a:noFill/>
        </a:ln>
      </xdr:spPr>
    </xdr:pic>
  </etc:cellImage>
  <etc:cellImage>
    <xdr:pic>
      <xdr:nvPicPr>
        <xdr:cNvPr id="532" name="ID_0F2883F2FD59402596852A8F84D46E77" descr="Picture"/>
        <xdr:cNvPicPr>
          <a:picLocks noChangeAspect="1"/>
        </xdr:cNvPicPr>
      </xdr:nvPicPr>
      <xdr:blipFill>
        <a:blip r:embed="rId97"/>
        <a:stretch>
          <a:fillRect/>
        </a:stretch>
      </xdr:blipFill>
      <xdr:spPr>
        <a:xfrm>
          <a:off x="17417415" y="1339021325"/>
          <a:ext cx="3074035" cy="1478915"/>
        </a:xfrm>
        <a:prstGeom prst="rect">
          <a:avLst/>
        </a:prstGeom>
      </xdr:spPr>
    </xdr:pic>
  </etc:cellImage>
  <etc:cellImage>
    <xdr:pic>
      <xdr:nvPicPr>
        <xdr:cNvPr id="58" name="ID_F5BE10986EF84FA081B3E542C00A85BA" descr="截屏2021-09-26 下午5.03.22"/>
        <xdr:cNvPicPr>
          <a:picLocks noChangeAspect="1"/>
        </xdr:cNvPicPr>
      </xdr:nvPicPr>
      <xdr:blipFill>
        <a:blip r:embed="rId98"/>
        <a:stretch>
          <a:fillRect/>
        </a:stretch>
      </xdr:blipFill>
      <xdr:spPr>
        <a:xfrm>
          <a:off x="18086070" y="1228683090"/>
          <a:ext cx="4572000" cy="4853940"/>
        </a:xfrm>
        <a:prstGeom prst="rect">
          <a:avLst/>
        </a:prstGeom>
      </xdr:spPr>
    </xdr:pic>
  </etc:cellImage>
  <etc:cellImage>
    <xdr:pic>
      <xdr:nvPicPr>
        <xdr:cNvPr id="531" name="ID_EAAA922C416846589CE8652EEFADB6AA" descr="Picture"/>
        <xdr:cNvPicPr>
          <a:picLocks noChangeAspect="1"/>
        </xdr:cNvPicPr>
      </xdr:nvPicPr>
      <xdr:blipFill>
        <a:blip r:embed="rId99"/>
        <a:stretch>
          <a:fillRect/>
        </a:stretch>
      </xdr:blipFill>
      <xdr:spPr>
        <a:xfrm>
          <a:off x="18421350" y="1334181355"/>
          <a:ext cx="873125" cy="3058160"/>
        </a:xfrm>
        <a:prstGeom prst="rect">
          <a:avLst/>
        </a:prstGeom>
      </xdr:spPr>
    </xdr:pic>
  </etc:cellImage>
  <etc:cellImage>
    <xdr:pic>
      <xdr:nvPicPr>
        <xdr:cNvPr id="430" name="ID_219E10CDA1424E368C15EC0E448A7E40"/>
        <xdr:cNvPicPr/>
      </xdr:nvPicPr>
      <xdr:blipFill>
        <a:blip r:embed="rId100"/>
        <a:stretch>
          <a:fillRect/>
        </a:stretch>
      </xdr:blipFill>
      <xdr:spPr>
        <a:xfrm>
          <a:off x="6605270" y="347475175"/>
          <a:ext cx="1849755" cy="1587500"/>
        </a:xfrm>
        <a:prstGeom prst="rect">
          <a:avLst/>
        </a:prstGeom>
      </xdr:spPr>
    </xdr:pic>
  </etc:cellImage>
  <etc:cellImage>
    <xdr:pic>
      <xdr:nvPicPr>
        <xdr:cNvPr id="68" name="ID_DD52A593A6ED434482849D18497EBF7C" descr="截屏2021-10-29 下午2.12.26"/>
        <xdr:cNvPicPr>
          <a:picLocks noChangeAspect="1"/>
        </xdr:cNvPicPr>
      </xdr:nvPicPr>
      <xdr:blipFill>
        <a:blip r:embed="rId101"/>
        <a:stretch>
          <a:fillRect/>
        </a:stretch>
      </xdr:blipFill>
      <xdr:spPr>
        <a:xfrm>
          <a:off x="5654040" y="180449220"/>
          <a:ext cx="3453765" cy="2995295"/>
        </a:xfrm>
        <a:prstGeom prst="rect">
          <a:avLst/>
        </a:prstGeom>
      </xdr:spPr>
    </xdr:pic>
  </etc:cellImage>
  <etc:cellImage>
    <xdr:pic>
      <xdr:nvPicPr>
        <xdr:cNvPr id="86" name="ID_1C0D583B016F4F9385A843F31AFBD27C" descr="截屏2021-10-29 下午2.58.52"/>
        <xdr:cNvPicPr>
          <a:picLocks noChangeAspect="1"/>
        </xdr:cNvPicPr>
      </xdr:nvPicPr>
      <xdr:blipFill>
        <a:blip r:embed="rId102"/>
        <a:stretch>
          <a:fillRect/>
        </a:stretch>
      </xdr:blipFill>
      <xdr:spPr>
        <a:xfrm>
          <a:off x="5307965" y="242837970"/>
          <a:ext cx="4205605" cy="4614545"/>
        </a:xfrm>
        <a:prstGeom prst="rect">
          <a:avLst/>
        </a:prstGeom>
      </xdr:spPr>
    </xdr:pic>
  </etc:cellImage>
  <etc:cellImage>
    <xdr:pic>
      <xdr:nvPicPr>
        <xdr:cNvPr id="87" name="ID_F890BD9E33A341118BA2455805106FCB" descr="截屏2021-10-29 下午3.04.03"/>
        <xdr:cNvPicPr>
          <a:picLocks noChangeAspect="1"/>
        </xdr:cNvPicPr>
      </xdr:nvPicPr>
      <xdr:blipFill>
        <a:blip r:embed="rId103"/>
        <a:stretch>
          <a:fillRect/>
        </a:stretch>
      </xdr:blipFill>
      <xdr:spPr>
        <a:xfrm>
          <a:off x="5621655" y="2910840"/>
          <a:ext cx="3908425" cy="4126230"/>
        </a:xfrm>
        <a:prstGeom prst="rect">
          <a:avLst/>
        </a:prstGeom>
      </xdr:spPr>
    </xdr:pic>
  </etc:cellImage>
  <etc:cellImage>
    <xdr:pic>
      <xdr:nvPicPr>
        <xdr:cNvPr id="90" name="ID_3225BC56063C4752823C32C6D50A3F29" descr="截屏2021-10-29 下午3.12.03"/>
        <xdr:cNvPicPr>
          <a:picLocks noChangeAspect="1"/>
        </xdr:cNvPicPr>
      </xdr:nvPicPr>
      <xdr:blipFill>
        <a:blip r:embed="rId104"/>
        <a:stretch>
          <a:fillRect/>
        </a:stretch>
      </xdr:blipFill>
      <xdr:spPr>
        <a:xfrm>
          <a:off x="5169535" y="8425180"/>
          <a:ext cx="4367530" cy="2318385"/>
        </a:xfrm>
        <a:prstGeom prst="rect">
          <a:avLst/>
        </a:prstGeom>
      </xdr:spPr>
    </xdr:pic>
  </etc:cellImage>
  <etc:cellImage>
    <xdr:pic>
      <xdr:nvPicPr>
        <xdr:cNvPr id="96" name="ID_82873D47B19A4B59B82E7C73295DB5E4" descr="截屏2021-10-29 下午3.15.58"/>
        <xdr:cNvPicPr>
          <a:picLocks noChangeAspect="1"/>
        </xdr:cNvPicPr>
      </xdr:nvPicPr>
      <xdr:blipFill>
        <a:blip r:embed="rId105"/>
        <a:stretch>
          <a:fillRect/>
        </a:stretch>
      </xdr:blipFill>
      <xdr:spPr>
        <a:xfrm>
          <a:off x="5281930" y="437071135"/>
          <a:ext cx="4284345" cy="2027555"/>
        </a:xfrm>
        <a:prstGeom prst="rect">
          <a:avLst/>
        </a:prstGeom>
      </xdr:spPr>
    </xdr:pic>
  </etc:cellImage>
  <etc:cellImage>
    <xdr:pic>
      <xdr:nvPicPr>
        <xdr:cNvPr id="99" name="ID_900C590DCA5342C0A6FB14CCC8CD20C9" descr="截屏2021-10-29 下午5.04.52"/>
        <xdr:cNvPicPr>
          <a:picLocks noChangeAspect="1"/>
        </xdr:cNvPicPr>
      </xdr:nvPicPr>
      <xdr:blipFill>
        <a:blip r:embed="rId106"/>
        <a:stretch>
          <a:fillRect/>
        </a:stretch>
      </xdr:blipFill>
      <xdr:spPr>
        <a:xfrm>
          <a:off x="16537940" y="325942325"/>
          <a:ext cx="4133215" cy="2099310"/>
        </a:xfrm>
        <a:prstGeom prst="rect">
          <a:avLst/>
        </a:prstGeom>
      </xdr:spPr>
    </xdr:pic>
  </etc:cellImage>
</etc:cellImages>
</file>

<file path=xl/sharedStrings.xml><?xml version="1.0" encoding="utf-8"?>
<sst xmlns="http://schemas.openxmlformats.org/spreadsheetml/2006/main" count="785">
  <si>
    <r>
      <rPr>
        <b/>
        <sz val="36"/>
        <rFont val="方正书宋_GBK"/>
        <charset val="134"/>
      </rPr>
      <t xml:space="preserve">附录1  </t>
    </r>
    <r>
      <rPr>
        <sz val="36"/>
        <rFont val="Arial Regular"/>
        <charset val="134"/>
      </rPr>
      <t>приложении</t>
    </r>
    <r>
      <rPr>
        <b/>
        <sz val="36"/>
        <rFont val="方正书宋_GBK"/>
        <charset val="134"/>
      </rPr>
      <t xml:space="preserve"> 1</t>
    </r>
  </si>
  <si>
    <r>
      <rPr>
        <sz val="11"/>
        <rFont val="黑体"/>
        <charset val="134"/>
      </rPr>
      <t>原始大表序号</t>
    </r>
    <r>
      <rPr>
        <sz val="11"/>
        <rFont val="Arial"/>
        <charset val="134"/>
      </rPr>
      <t xml:space="preserve">No. </t>
    </r>
  </si>
  <si>
    <t xml:space="preserve">
序号
</t>
  </si>
  <si>
    <t xml:space="preserve">
展品名称
</t>
  </si>
  <si>
    <r>
      <rPr>
        <sz val="18"/>
        <rFont val="方正书宋_GBK"/>
        <charset val="1"/>
      </rPr>
      <t>申报序号</t>
    </r>
    <r>
      <rPr>
        <sz val="18"/>
        <rFont val="Times New Roman"/>
        <charset val="1"/>
      </rPr>
      <t>No. in License</t>
    </r>
    <r>
      <rPr>
        <sz val="18"/>
        <rFont val="方正书宋_GBK"/>
        <charset val="1"/>
      </rPr>
      <t>（俄国</t>
    </r>
    <r>
      <rPr>
        <sz val="18"/>
        <rFont val="Times New Roman"/>
        <charset val="1"/>
      </rPr>
      <t>Russian consolidation</t>
    </r>
    <r>
      <rPr>
        <sz val="18"/>
        <rFont val="方正书宋_GBK"/>
        <charset val="1"/>
      </rPr>
      <t>）</t>
    </r>
  </si>
  <si>
    <r>
      <rPr>
        <sz val="18"/>
        <rFont val="宋体"/>
        <charset val="134"/>
      </rPr>
      <t xml:space="preserve">套数
</t>
    </r>
    <r>
      <rPr>
        <sz val="18"/>
        <rFont val="Times New Roman"/>
        <charset val="134"/>
      </rPr>
      <t xml:space="preserve"> Set.</t>
    </r>
  </si>
  <si>
    <r>
      <rPr>
        <sz val="18"/>
        <rFont val="Times New Roman"/>
        <charset val="1"/>
      </rPr>
      <t xml:space="preserve">Инв. Номер inventorization Number
</t>
    </r>
    <r>
      <rPr>
        <sz val="18"/>
        <rFont val="方正书宋_GBK"/>
        <charset val="1"/>
      </rPr>
      <t>藏品编号</t>
    </r>
  </si>
  <si>
    <t>作者</t>
  </si>
  <si>
    <t>类别</t>
  </si>
  <si>
    <t xml:space="preserve">尺寸
</t>
  </si>
  <si>
    <t xml:space="preserve">材质
</t>
  </si>
  <si>
    <t>套数</t>
  </si>
  <si>
    <t>展品文字介绍</t>
  </si>
  <si>
    <t>展览内容</t>
  </si>
  <si>
    <t>是否核心作品
（最多100件）
is it key works（100 sets at most）</t>
  </si>
  <si>
    <r>
      <rPr>
        <sz val="11"/>
        <rFont val="宋体"/>
        <charset val="134"/>
      </rPr>
      <t xml:space="preserve">法律上的出借方
</t>
    </r>
    <r>
      <rPr>
        <sz val="11"/>
        <rFont val="Times New Roman"/>
        <charset val="134"/>
      </rPr>
      <t>lender in law/consolidator</t>
    </r>
  </si>
  <si>
    <r>
      <rPr>
        <sz val="11"/>
        <rFont val="宋体"/>
        <charset val="134"/>
      </rPr>
      <t xml:space="preserve">租期
</t>
    </r>
    <r>
      <rPr>
        <sz val="11"/>
        <rFont val="Times New Roman"/>
        <charset val="134"/>
      </rPr>
      <t>Loan Period</t>
    </r>
  </si>
  <si>
    <r>
      <rPr>
        <sz val="11"/>
        <rFont val="宋体"/>
        <charset val="134"/>
      </rPr>
      <t>生产者</t>
    </r>
    <r>
      <rPr>
        <sz val="11"/>
        <rFont val="Times New Roman"/>
        <charset val="134"/>
      </rPr>
      <t>Producer</t>
    </r>
  </si>
  <si>
    <r>
      <rPr>
        <sz val="11"/>
        <rFont val="宋体"/>
        <charset val="134"/>
      </rPr>
      <t>设计年代</t>
    </r>
    <r>
      <rPr>
        <sz val="11"/>
        <rFont val="Times New Roman"/>
        <charset val="134"/>
      </rPr>
      <t xml:space="preserve"> Year of design</t>
    </r>
  </si>
  <si>
    <r>
      <rPr>
        <sz val="11"/>
        <rFont val="宋体"/>
        <charset val="134"/>
      </rPr>
      <t>用于展示的模型、批量产品或手工原作</t>
    </r>
    <r>
      <rPr>
        <sz val="11"/>
        <rFont val="Times New Roman"/>
        <charset val="134"/>
      </rPr>
      <t>Model(for display), Product (of mass production), or Original</t>
    </r>
    <r>
      <rPr>
        <sz val="11"/>
        <rFont val="宋体"/>
        <charset val="134"/>
      </rPr>
      <t>（</t>
    </r>
    <r>
      <rPr>
        <sz val="11"/>
        <rFont val="Times New Roman"/>
        <charset val="134"/>
      </rPr>
      <t>handmade</t>
    </r>
    <r>
      <rPr>
        <sz val="11"/>
        <rFont val="宋体"/>
        <charset val="134"/>
      </rPr>
      <t>）</t>
    </r>
  </si>
  <si>
    <t>预估木箱外径
SIZE OF PACKAGE</t>
  </si>
  <si>
    <t>预估木箱体积
VOLUME OF PACKAGE</t>
  </si>
  <si>
    <r>
      <rPr>
        <sz val="11"/>
        <rFont val="宋体"/>
        <charset val="134"/>
      </rPr>
      <t xml:space="preserve">保险价值估价
（人民币）
</t>
    </r>
    <r>
      <rPr>
        <sz val="11"/>
        <rFont val="Times New Roman"/>
        <charset val="134"/>
      </rPr>
      <t xml:space="preserve">Value 
</t>
    </r>
    <r>
      <rPr>
        <sz val="11"/>
        <rFont val="宋体"/>
        <charset val="134"/>
      </rPr>
      <t>（</t>
    </r>
    <r>
      <rPr>
        <sz val="11"/>
        <rFont val="Times New Roman"/>
        <charset val="134"/>
      </rPr>
      <t xml:space="preserve">RMB </t>
    </r>
    <r>
      <rPr>
        <sz val="11"/>
        <rFont val="宋体"/>
        <charset val="134"/>
      </rPr>
      <t>）</t>
    </r>
  </si>
  <si>
    <r>
      <rPr>
        <sz val="11"/>
        <rFont val="宋体"/>
        <charset val="134"/>
      </rPr>
      <t xml:space="preserve">保险价值估价
（卢布）
</t>
    </r>
    <r>
      <rPr>
        <sz val="11"/>
        <rFont val="Times New Roman"/>
        <charset val="134"/>
      </rPr>
      <t xml:space="preserve">Value 
</t>
    </r>
    <r>
      <rPr>
        <sz val="11"/>
        <rFont val="宋体"/>
        <charset val="134"/>
      </rPr>
      <t>（</t>
    </r>
    <r>
      <rPr>
        <sz val="11"/>
        <rFont val="Times New Roman"/>
        <charset val="134"/>
      </rPr>
      <t xml:space="preserve">ruble </t>
    </r>
    <r>
      <rPr>
        <sz val="11"/>
        <rFont val="宋体"/>
        <charset val="134"/>
      </rPr>
      <t>）</t>
    </r>
  </si>
  <si>
    <t>保险价值估价
（欧元）
Value 
（ o ）</t>
  </si>
  <si>
    <t>保险价值估价
（美元）
Value 
（ ）</t>
  </si>
  <si>
    <t xml:space="preserve">时期period：
</t>
  </si>
  <si>
    <t>子版块
Sub-topic</t>
  </si>
  <si>
    <t>具体位置</t>
  </si>
  <si>
    <t>情景厅
Installation Room</t>
  </si>
  <si>
    <t>所有者（城市）
owner（city）</t>
  </si>
  <si>
    <t>是否ATA</t>
  </si>
  <si>
    <t>来源地</t>
  </si>
  <si>
    <t>原表序号original serial number</t>
  </si>
  <si>
    <t>备注mark</t>
  </si>
  <si>
    <t>来源</t>
  </si>
  <si>
    <r>
      <rPr>
        <sz val="18"/>
        <rFont val="Arial"/>
        <charset val="0"/>
      </rPr>
      <t xml:space="preserve">Проект газетного киоска 
</t>
    </r>
    <r>
      <rPr>
        <sz val="18"/>
        <rFont val="方正书宋_GBK"/>
        <charset val="0"/>
      </rPr>
      <t>报亭设计</t>
    </r>
    <r>
      <rPr>
        <sz val="18"/>
        <rFont val="Arial"/>
        <charset val="0"/>
      </rPr>
      <t xml:space="preserve">
Newspaper stand design</t>
    </r>
  </si>
  <si>
    <r>
      <rPr>
        <sz val="18"/>
        <rFont val="Arial"/>
        <charset val="0"/>
      </rPr>
      <t xml:space="preserve">Александр Родченко
</t>
    </r>
    <r>
      <rPr>
        <sz val="18"/>
        <rFont val="方正书宋_GBK"/>
        <charset val="0"/>
      </rPr>
      <t>亚历山大</t>
    </r>
    <r>
      <rPr>
        <sz val="18"/>
        <rFont val="Arial"/>
        <charset val="0"/>
      </rPr>
      <t>·</t>
    </r>
    <r>
      <rPr>
        <sz val="18"/>
        <rFont val="方正书宋_GBK"/>
        <charset val="0"/>
      </rPr>
      <t>罗德琴科</t>
    </r>
    <r>
      <rPr>
        <sz val="18"/>
        <rFont val="Arial"/>
        <charset val="0"/>
      </rPr>
      <t xml:space="preserve">
Alexander Rodchenko</t>
    </r>
  </si>
  <si>
    <t>工艺美术设计类</t>
  </si>
  <si>
    <t xml:space="preserve">
73 х 32 х 38 cm
50 х 28 cm</t>
  </si>
  <si>
    <r>
      <rPr>
        <sz val="18"/>
        <rFont val="Arial"/>
        <charset val="0"/>
      </rPr>
      <t xml:space="preserve">Картон, акриловые краски
</t>
    </r>
    <r>
      <rPr>
        <sz val="18"/>
        <rFont val="汉仪书宋二KW"/>
        <charset val="0"/>
      </rPr>
      <t>纸板、丙烯颜料</t>
    </r>
    <r>
      <rPr>
        <sz val="18"/>
        <rFont val="Arial"/>
        <charset val="0"/>
      </rPr>
      <t xml:space="preserve">
cardboard, acrylic paint</t>
    </r>
  </si>
  <si>
    <r>
      <rPr>
        <sz val="18"/>
        <rFont val="Arial"/>
        <charset val="134"/>
      </rPr>
      <t>В 1919 г. подотдел художественного труда отдела ИЗО Наркомпроса провел конкурс на проекты киосков для продажи газет и агитационной литературы, на которой было представлено около 60 проектов. Главной задачей было создание яркого художественного образа, имеющего агитационное содержание. 
1919</t>
    </r>
    <r>
      <rPr>
        <sz val="18"/>
        <rFont val="方正书宋_GBK"/>
        <charset val="134"/>
      </rPr>
      <t>年，人民教育委员会美术系艺术作品分部举办了一个售卖报纸和宣传文学的售货亭项目竞赛，提出了约</t>
    </r>
    <r>
      <rPr>
        <sz val="18"/>
        <rFont val="Arial"/>
        <charset val="134"/>
      </rPr>
      <t>60</t>
    </r>
    <r>
      <rPr>
        <sz val="18"/>
        <rFont val="方正书宋_GBK"/>
        <charset val="134"/>
      </rPr>
      <t>个项目。</t>
    </r>
    <r>
      <rPr>
        <sz val="18"/>
        <rFont val="Arial"/>
        <charset val="134"/>
      </rPr>
      <t xml:space="preserve"> </t>
    </r>
    <r>
      <rPr>
        <sz val="18"/>
        <rFont val="方正书宋_GBK"/>
        <charset val="134"/>
      </rPr>
      <t>主要任务是创造具有宣传内容的生动艺术形象。</t>
    </r>
    <r>
      <rPr>
        <sz val="18"/>
        <rFont val="Arial"/>
        <charset val="134"/>
      </rPr>
      <t xml:space="preserve"> Rodchenko</t>
    </r>
    <r>
      <rPr>
        <sz val="18"/>
        <rFont val="方正书宋_GBK"/>
        <charset val="134"/>
      </rPr>
      <t>的售货亭（赢得了第一名）类似于塔楼：示意性的机器人形象上摆满时钟，新闻屏幕从头传递到躯干，底部有一个简单的形式：信息中心和商店。</t>
    </r>
  </si>
  <si>
    <t>yes</t>
  </si>
  <si>
    <r>
      <rPr>
        <sz val="11"/>
        <rFont val="Arial"/>
        <charset val="0"/>
      </rPr>
      <t xml:space="preserve">Государственный музей архитектуры имени А.В. Щусева </t>
    </r>
    <r>
      <rPr>
        <sz val="11"/>
        <rFont val="方正书宋_GBK"/>
        <charset val="0"/>
      </rPr>
      <t>休谢夫国家建筑博物馆</t>
    </r>
    <r>
      <rPr>
        <sz val="11"/>
        <rFont val="Arial"/>
        <charset val="0"/>
      </rPr>
      <t>(</t>
    </r>
    <r>
      <rPr>
        <sz val="11"/>
        <rFont val="方正书宋_GBK"/>
        <charset val="0"/>
      </rPr>
      <t>全称：阿列克谢</t>
    </r>
    <r>
      <rPr>
        <sz val="11"/>
        <rFont val="Arial"/>
        <charset val="0"/>
      </rPr>
      <t>·</t>
    </r>
    <r>
      <rPr>
        <sz val="11"/>
        <rFont val="方正书宋_GBK"/>
        <charset val="0"/>
      </rPr>
      <t>维克多罗维奇</t>
    </r>
    <r>
      <rPr>
        <sz val="11"/>
        <rFont val="Arial"/>
        <charset val="0"/>
      </rPr>
      <t>·</t>
    </r>
    <r>
      <rPr>
        <sz val="11"/>
        <rFont val="方正书宋_GBK"/>
        <charset val="0"/>
      </rPr>
      <t>休谢夫国家建筑博物馆</t>
    </r>
    <r>
      <rPr>
        <sz val="11"/>
        <rFont val="Arial"/>
        <charset val="0"/>
      </rPr>
      <t>)</t>
    </r>
  </si>
  <si>
    <r>
      <rPr>
        <sz val="11"/>
        <rFont val="Arial"/>
        <charset val="0"/>
      </rPr>
      <t xml:space="preserve">temporary import </t>
    </r>
    <r>
      <rPr>
        <sz val="11"/>
        <rFont val="方正书宋_GBK"/>
        <charset val="0"/>
      </rPr>
      <t>临时进口</t>
    </r>
  </si>
  <si>
    <r>
      <rPr>
        <sz val="11"/>
        <rFont val="Arial"/>
        <charset val="0"/>
      </rPr>
      <t xml:space="preserve">Реконструкция Ирины Преснецовой, 1986
</t>
    </r>
    <r>
      <rPr>
        <sz val="11"/>
        <rFont val="方正书宋_GBK"/>
        <charset val="0"/>
      </rPr>
      <t>伊琳娜</t>
    </r>
    <r>
      <rPr>
        <sz val="11"/>
        <rFont val="Arial"/>
        <charset val="0"/>
      </rPr>
      <t>·</t>
    </r>
    <r>
      <rPr>
        <sz val="11"/>
        <rFont val="方正书宋_GBK"/>
        <charset val="0"/>
      </rPr>
      <t>普列斯涅佐娃</t>
    </r>
    <r>
      <rPr>
        <sz val="11"/>
        <rFont val="Arial"/>
        <charset val="0"/>
      </rPr>
      <t>1986</t>
    </r>
    <r>
      <rPr>
        <sz val="11"/>
        <rFont val="方正书宋_GBK"/>
        <charset val="0"/>
      </rPr>
      <t>年修复</t>
    </r>
    <r>
      <rPr>
        <sz val="11"/>
        <rFont val="Arial"/>
        <charset val="0"/>
      </rPr>
      <t xml:space="preserve">
Reconstruction by Irina Presnetsova, 1986</t>
    </r>
  </si>
  <si>
    <r>
      <rPr>
        <sz val="11"/>
        <rFont val="Arial"/>
        <charset val="0"/>
      </rPr>
      <t xml:space="preserve">модель / реконструкция
</t>
    </r>
    <r>
      <rPr>
        <sz val="11"/>
        <rFont val="方正书宋_GBK"/>
        <charset val="0"/>
      </rPr>
      <t>模型</t>
    </r>
    <r>
      <rPr>
        <sz val="11"/>
        <rFont val="Arial"/>
        <charset val="0"/>
      </rPr>
      <t>/</t>
    </r>
    <r>
      <rPr>
        <sz val="11"/>
        <rFont val="方正书宋_GBK"/>
        <charset val="0"/>
      </rPr>
      <t>修复作品</t>
    </r>
    <r>
      <rPr>
        <sz val="11"/>
        <rFont val="Arial"/>
        <charset val="0"/>
      </rPr>
      <t xml:space="preserve">
scale model / reconstruction</t>
    </r>
  </si>
  <si>
    <t>60*50*100</t>
  </si>
  <si>
    <t>1 000</t>
  </si>
  <si>
    <t>1</t>
  </si>
  <si>
    <t>1-Future city</t>
  </si>
  <si>
    <r>
      <rPr>
        <sz val="11"/>
        <rFont val="方正书宋_GBK"/>
        <charset val="134"/>
      </rPr>
      <t>无</t>
    </r>
    <r>
      <rPr>
        <sz val="11"/>
        <rFont val="Arial"/>
        <charset val="134"/>
      </rPr>
      <t>none</t>
    </r>
  </si>
  <si>
    <r>
      <rPr>
        <sz val="11"/>
        <rFont val="Arial"/>
        <charset val="0"/>
      </rPr>
      <t xml:space="preserve">Private collection of Alexander Lavrentiev, (Moscow)
 Коллекция-архив Александра Лаврентьева (Москва)
</t>
    </r>
    <r>
      <rPr>
        <sz val="11"/>
        <rFont val="方正书宋_GBK"/>
        <charset val="0"/>
      </rPr>
      <t>亚历山大</t>
    </r>
    <r>
      <rPr>
        <sz val="11"/>
        <rFont val="Arial"/>
        <charset val="0"/>
      </rPr>
      <t>·</t>
    </r>
    <r>
      <rPr>
        <sz val="11"/>
        <rFont val="方正书宋_GBK"/>
        <charset val="0"/>
      </rPr>
      <t>拉夫连季耶夫收藏</t>
    </r>
    <r>
      <rPr>
        <sz val="11"/>
        <rFont val="Arial"/>
        <charset val="0"/>
      </rPr>
      <t xml:space="preserve"> </t>
    </r>
    <r>
      <rPr>
        <sz val="11"/>
        <rFont val="方正书宋_GBK"/>
        <charset val="0"/>
      </rPr>
      <t>（莫斯科）</t>
    </r>
  </si>
  <si>
    <t>是</t>
  </si>
  <si>
    <t>1·4</t>
  </si>
  <si>
    <r>
      <rPr>
        <sz val="18"/>
        <rFont val="Arial"/>
        <charset val="0"/>
      </rPr>
      <t>«Аэровокзал»  Архитектурная фантазия. 
“</t>
    </r>
    <r>
      <rPr>
        <sz val="18"/>
        <rFont val="方正书宋_GBK"/>
        <charset val="0"/>
      </rPr>
      <t>机场</t>
    </r>
    <r>
      <rPr>
        <sz val="18"/>
        <rFont val="Arial"/>
        <charset val="0"/>
      </rPr>
      <t>”
Airport</t>
    </r>
  </si>
  <si>
    <r>
      <rPr>
        <sz val="18"/>
        <rFont val="Arial"/>
        <charset val="0"/>
      </rPr>
      <t xml:space="preserve">
35 х 25 см
35 х 25</t>
    </r>
    <r>
      <rPr>
        <sz val="18"/>
        <rFont val="汉仪书宋二KW"/>
        <charset val="0"/>
      </rPr>
      <t>厘米</t>
    </r>
    <r>
      <rPr>
        <sz val="18"/>
        <rFont val="Arial"/>
        <charset val="0"/>
      </rPr>
      <t xml:space="preserve">
35 х 25 cm
</t>
    </r>
  </si>
  <si>
    <r>
      <rPr>
        <sz val="18"/>
        <rFont val="Arial"/>
        <charset val="0"/>
      </rPr>
      <t xml:space="preserve">Бумага, гуашь
</t>
    </r>
    <r>
      <rPr>
        <sz val="18"/>
        <rFont val="汉仪书宋二KW"/>
        <charset val="0"/>
      </rPr>
      <t>纸、水粉</t>
    </r>
    <r>
      <rPr>
        <sz val="18"/>
        <rFont val="Arial"/>
        <charset val="0"/>
      </rPr>
      <t xml:space="preserve">
paper, gouache</t>
    </r>
  </si>
  <si>
    <r>
      <rPr>
        <sz val="18"/>
        <rFont val="Arial"/>
        <charset val="134"/>
      </rPr>
      <t xml:space="preserve">В советском авангарде первой трети ХХ века сюжеты, связанные с авиацией, были ключевыми. Художники сделали свой вклад в развитие советской авиации. Через их картины образы самолетов, аэровокзалов или, например, гигантских дирижаблей начали проникать в массовую культуру. В каком-то смысле авиация даже смогла стать символом нового советского общества, которое пыталось избавиться от прежних порядков и устоев.
</t>
    </r>
    <r>
      <rPr>
        <sz val="18"/>
        <rFont val="方正书宋_GBK"/>
        <charset val="134"/>
      </rPr>
      <t>在</t>
    </r>
    <r>
      <rPr>
        <sz val="18"/>
        <rFont val="Arial"/>
        <charset val="134"/>
      </rPr>
      <t>20</t>
    </r>
    <r>
      <rPr>
        <sz val="18"/>
        <rFont val="方正书宋_GBK"/>
        <charset val="134"/>
      </rPr>
      <t>世纪上半叶的苏联前卫艺术中，与航空有关的部分是关键。</t>
    </r>
    <r>
      <rPr>
        <sz val="18"/>
        <rFont val="Arial"/>
        <charset val="134"/>
      </rPr>
      <t xml:space="preserve"> </t>
    </r>
    <r>
      <rPr>
        <sz val="18"/>
        <rFont val="方正书宋_GBK"/>
        <charset val="134"/>
      </rPr>
      <t>艺术家为苏联航空的发展做出了贡献。</t>
    </r>
    <r>
      <rPr>
        <sz val="18"/>
        <rFont val="Arial"/>
        <charset val="134"/>
      </rPr>
      <t xml:space="preserve"> </t>
    </r>
    <r>
      <rPr>
        <sz val="18"/>
        <rFont val="方正书宋_GBK"/>
        <charset val="134"/>
      </rPr>
      <t>通过他们的绘画，飞机，飞机候机楼或巨型飞艇的图像开始渗透到流行文化中。</t>
    </r>
    <r>
      <rPr>
        <sz val="18"/>
        <rFont val="Arial"/>
        <charset val="134"/>
      </rPr>
      <t xml:space="preserve"> </t>
    </r>
    <r>
      <rPr>
        <sz val="18"/>
        <rFont val="方正书宋_GBK"/>
        <charset val="134"/>
      </rPr>
      <t>从某种意义上说，航空甚至能够成为新苏联社会的象征，新社会正试图摆脱旧秩序和基础。</t>
    </r>
  </si>
  <si>
    <r>
      <rPr>
        <sz val="11"/>
        <rFont val="Arial"/>
        <charset val="0"/>
      </rPr>
      <t xml:space="preserve">Александр Родченко
</t>
    </r>
    <r>
      <rPr>
        <sz val="11"/>
        <rFont val="方正书宋_GBK"/>
        <charset val="0"/>
      </rPr>
      <t>亚历山大</t>
    </r>
    <r>
      <rPr>
        <sz val="11"/>
        <rFont val="Arial"/>
        <charset val="0"/>
      </rPr>
      <t>·</t>
    </r>
    <r>
      <rPr>
        <sz val="11"/>
        <rFont val="方正书宋_GBK"/>
        <charset val="0"/>
      </rPr>
      <t>罗琴科</t>
    </r>
    <r>
      <rPr>
        <sz val="11"/>
        <rFont val="Arial"/>
        <charset val="0"/>
      </rPr>
      <t xml:space="preserve">
Alexander Rodchenko
</t>
    </r>
  </si>
  <si>
    <r>
      <rPr>
        <sz val="11"/>
        <rFont val="方正书宋_GBK"/>
        <charset val="0"/>
      </rPr>
      <t>原作</t>
    </r>
    <r>
      <rPr>
        <sz val="11"/>
        <rFont val="Arial"/>
        <charset val="0"/>
      </rPr>
      <t xml:space="preserve">
Original</t>
    </r>
  </si>
  <si>
    <t>40 000</t>
  </si>
  <si>
    <t>1·52</t>
  </si>
  <si>
    <r>
      <rPr>
        <sz val="18"/>
        <rFont val="Arial"/>
        <charset val="0"/>
      </rPr>
      <t xml:space="preserve">Пространственная конструкция 
</t>
    </r>
    <r>
      <rPr>
        <sz val="18"/>
        <rFont val="方正书宋_GBK"/>
        <charset val="0"/>
      </rPr>
      <t>空间结构</t>
    </r>
    <r>
      <rPr>
        <sz val="18"/>
        <rFont val="Arial"/>
        <charset val="0"/>
      </rPr>
      <t xml:space="preserve">
Spacial structure</t>
    </r>
  </si>
  <si>
    <r>
      <rPr>
        <sz val="18"/>
        <rFont val="Arial"/>
        <charset val="0"/>
      </rPr>
      <t xml:space="preserve">Густав Клуцис
</t>
    </r>
    <r>
      <rPr>
        <sz val="18"/>
        <rFont val="方正书宋_GBK"/>
        <charset val="0"/>
      </rPr>
      <t>古斯塔夫</t>
    </r>
    <r>
      <rPr>
        <sz val="18"/>
        <rFont val="Arial"/>
        <charset val="0"/>
      </rPr>
      <t>·</t>
    </r>
    <r>
      <rPr>
        <sz val="18"/>
        <rFont val="方正书宋_GBK"/>
        <charset val="0"/>
      </rPr>
      <t>克卢齐斯</t>
    </r>
    <r>
      <rPr>
        <sz val="18"/>
        <rFont val="Arial"/>
        <charset val="0"/>
      </rPr>
      <t xml:space="preserve">
Gustav Klutsis
</t>
    </r>
  </si>
  <si>
    <r>
      <rPr>
        <sz val="18"/>
        <rFont val="Arial"/>
        <charset val="0"/>
      </rPr>
      <t>116 х 12 х 12 см
116 х 12 х 12</t>
    </r>
    <r>
      <rPr>
        <sz val="18"/>
        <rFont val="汉仪书宋二KW"/>
        <charset val="0"/>
      </rPr>
      <t>厘米</t>
    </r>
    <r>
      <rPr>
        <sz val="18"/>
        <rFont val="Arial"/>
        <charset val="0"/>
      </rPr>
      <t xml:space="preserve">
116 х 12 х 12 cm</t>
    </r>
  </si>
  <si>
    <r>
      <rPr>
        <sz val="18"/>
        <rFont val="Arial"/>
        <charset val="0"/>
      </rPr>
      <t xml:space="preserve">Дерево
</t>
    </r>
    <r>
      <rPr>
        <sz val="18"/>
        <rFont val="汉仪书宋二KW"/>
        <charset val="0"/>
      </rPr>
      <t>木材</t>
    </r>
    <r>
      <rPr>
        <sz val="18"/>
        <rFont val="Arial"/>
        <charset val="0"/>
      </rPr>
      <t xml:space="preserve">
wood</t>
    </r>
  </si>
  <si>
    <r>
      <rPr>
        <sz val="18"/>
        <rFont val="Arial"/>
        <charset val="134"/>
      </rPr>
      <t>Конструируя форму на плоскости, Клуцис через новые принципы построения переходит в область пространственных форм — к конструкциям в материале. 
Klutsis</t>
    </r>
    <r>
      <rPr>
        <sz val="18"/>
        <rFont val="方正书宋_GBK"/>
        <charset val="134"/>
      </rPr>
      <t>通过在平面上构造形式，通过新的构造原理，进入了空间形式领域，进入了材料中的结构。在他的实验中，空间的建设性组织可以称为空间形式的艺术工程。他的构造在任务的复杂性和组合解决方案的准确性方面引人注目。在各种材料上以实物的形式检查尺寸，纹理，形状元素相互影响的问题。保留抽象构图的品质，</t>
    </r>
    <r>
      <rPr>
        <sz val="18"/>
        <rFont val="Arial"/>
        <charset val="134"/>
      </rPr>
      <t>Klutsis</t>
    </r>
    <r>
      <rPr>
        <sz val="18"/>
        <rFont val="方正书宋_GBK"/>
        <charset val="134"/>
      </rPr>
      <t>的空间构造包含许多针对新建筑和新兴设计的形式美学准备。</t>
    </r>
  </si>
  <si>
    <r>
      <rPr>
        <sz val="11"/>
        <rFont val="Arial"/>
        <charset val="0"/>
      </rPr>
      <t xml:space="preserve">Реконструкция Александра Лаврентьева
</t>
    </r>
    <r>
      <rPr>
        <sz val="11"/>
        <rFont val="方正书宋_GBK"/>
        <charset val="0"/>
      </rPr>
      <t>亚历山大</t>
    </r>
    <r>
      <rPr>
        <sz val="11"/>
        <rFont val="Arial"/>
        <charset val="0"/>
      </rPr>
      <t>·</t>
    </r>
    <r>
      <rPr>
        <sz val="11"/>
        <rFont val="方正书宋_GBK"/>
        <charset val="0"/>
      </rPr>
      <t>拉夫连季耶夫修复</t>
    </r>
    <r>
      <rPr>
        <sz val="11"/>
        <rFont val="Arial"/>
        <charset val="0"/>
      </rPr>
      <t xml:space="preserve">
Reconstruction by Alexander Lavrentyev
</t>
    </r>
  </si>
  <si>
    <t>1921-1922</t>
  </si>
  <si>
    <r>
      <rPr>
        <sz val="11"/>
        <rFont val="Arial"/>
        <charset val="0"/>
      </rPr>
      <t xml:space="preserve">Реконструкция
</t>
    </r>
    <r>
      <rPr>
        <sz val="11"/>
        <rFont val="方正书宋_GBK"/>
        <charset val="0"/>
      </rPr>
      <t>修复作品</t>
    </r>
    <r>
      <rPr>
        <sz val="11"/>
        <rFont val="Arial"/>
        <charset val="0"/>
      </rPr>
      <t xml:space="preserve">
Reconstruction </t>
    </r>
  </si>
  <si>
    <t>140*30*40</t>
  </si>
  <si>
    <t>1·27</t>
  </si>
  <si>
    <r>
      <rPr>
        <sz val="18"/>
        <rFont val="Arial"/>
        <charset val="0"/>
      </rPr>
      <t>Композиция № 156 «Динамическая конструкция наклона» 
из цикла «Основы современной архитектуры»
“</t>
    </r>
    <r>
      <rPr>
        <sz val="18"/>
        <rFont val="方正书宋_GBK"/>
        <charset val="0"/>
      </rPr>
      <t>现代建筑基础</t>
    </r>
    <r>
      <rPr>
        <sz val="18"/>
        <rFont val="Arial"/>
        <charset val="0"/>
      </rPr>
      <t>”</t>
    </r>
    <r>
      <rPr>
        <sz val="18"/>
        <rFont val="方正书宋_GBK"/>
        <charset val="0"/>
      </rPr>
      <t>系列</t>
    </r>
    <r>
      <rPr>
        <sz val="18"/>
        <rFont val="Arial"/>
        <charset val="0"/>
      </rPr>
      <t xml:space="preserve">
Composition No. 156 'The Dynamic Design of a Tilt' from the 'Basics of the Contemporary Architecture' 
 </t>
    </r>
  </si>
  <si>
    <r>
      <rPr>
        <sz val="18"/>
        <rFont val="Arial"/>
        <charset val="0"/>
      </rPr>
      <t xml:space="preserve">Яков Чернихов
</t>
    </r>
    <r>
      <rPr>
        <sz val="18"/>
        <rFont val="方正书宋_GBK"/>
        <charset val="0"/>
      </rPr>
      <t>雅科夫</t>
    </r>
    <r>
      <rPr>
        <sz val="18"/>
        <rFont val="Arial"/>
        <charset val="0"/>
      </rPr>
      <t>·</t>
    </r>
    <r>
      <rPr>
        <sz val="18"/>
        <rFont val="方正书宋_GBK"/>
        <charset val="0"/>
      </rPr>
      <t>切尔尼霍夫</t>
    </r>
    <r>
      <rPr>
        <sz val="18"/>
        <rFont val="Arial"/>
        <charset val="0"/>
      </rPr>
      <t xml:space="preserve">
Yakov Chernikov</t>
    </r>
  </si>
  <si>
    <r>
      <rPr>
        <sz val="18"/>
        <rFont val="Arial"/>
        <charset val="0"/>
      </rPr>
      <t xml:space="preserve">
29,4 х 23,6 см
29.4 х 23.6 </t>
    </r>
    <r>
      <rPr>
        <sz val="18"/>
        <rFont val="汉仪书宋二KW"/>
        <charset val="0"/>
      </rPr>
      <t>厘米</t>
    </r>
    <r>
      <rPr>
        <sz val="18"/>
        <rFont val="Arial"/>
        <charset val="0"/>
      </rPr>
      <t xml:space="preserve">
29,4 х 23,6 cm
</t>
    </r>
  </si>
  <si>
    <r>
      <rPr>
        <sz val="18"/>
        <rFont val="Arial"/>
        <charset val="0"/>
      </rPr>
      <t xml:space="preserve">Бумага; тушь, карандаш
</t>
    </r>
    <r>
      <rPr>
        <sz val="18"/>
        <rFont val="汉仪书宋二KW"/>
        <charset val="0"/>
      </rPr>
      <t>纸、墨、铅笔</t>
    </r>
    <r>
      <rPr>
        <sz val="18"/>
        <rFont val="Arial"/>
        <charset val="0"/>
      </rPr>
      <t xml:space="preserve">
paper; ink, pencil</t>
    </r>
  </si>
  <si>
    <r>
      <rPr>
        <sz val="18"/>
        <rFont val="Arial"/>
        <charset val="134"/>
      </rPr>
      <t xml:space="preserve">С 1919 года Я. Чернихов занимается исследованием архитектурных проблем, пытаясь найти формы и пути развития, с помощью которых современная архитектура создаст свой новый образ и стиль. Графические композиции, сопровождающие теоретическое исследование, были построены на принципах беспредметности, асимметрии, ритме масс, гармонии составляющих, ритме соотношений, выразительности участвующих элементов. Результатом работы стала книга «Основы современной архитектуры. Экспериментально-исследовательская работа». 1, 2 изд. Издание Ленинградского общества архитекторов. Ленинград, 1930 - 1931 гг. </t>
    </r>
    <r>
      <rPr>
        <sz val="18"/>
        <rFont val="方正书宋_GBK"/>
        <charset val="134"/>
      </rPr>
      <t>自</t>
    </r>
    <r>
      <rPr>
        <sz val="18"/>
        <rFont val="Arial"/>
        <charset val="134"/>
      </rPr>
      <t>1919</t>
    </r>
    <r>
      <rPr>
        <sz val="18"/>
        <rFont val="方正书宋_GBK"/>
        <charset val="134"/>
      </rPr>
      <t>年以来，雅科夫</t>
    </r>
    <r>
      <rPr>
        <sz val="18"/>
        <rFont val="Arial"/>
        <charset val="134"/>
      </rPr>
      <t>·</t>
    </r>
    <r>
      <rPr>
        <sz val="18"/>
        <rFont val="方正书宋_GBK"/>
        <charset val="134"/>
      </rPr>
      <t>切尔尼霍夫（</t>
    </r>
    <r>
      <rPr>
        <sz val="18"/>
        <rFont val="Arial"/>
        <charset val="134"/>
      </rPr>
      <t>Y. Chernikhov</t>
    </r>
    <r>
      <rPr>
        <sz val="18"/>
        <rFont val="方正书宋_GBK"/>
        <charset val="134"/>
      </rPr>
      <t>）一直在研究建筑问题，试图寻找建筑形式的发展方式，现代建筑将借助它来创造其新的形象和风格。这项实验研究工作产生了《现代建筑基础》一书。</t>
    </r>
    <r>
      <rPr>
        <sz val="18"/>
        <rFont val="Arial"/>
        <charset val="134"/>
      </rPr>
      <t>1930</t>
    </r>
    <r>
      <rPr>
        <sz val="18"/>
        <rFont val="方正书宋_GBK"/>
        <charset val="134"/>
      </rPr>
      <t>年</t>
    </r>
    <r>
      <rPr>
        <sz val="18"/>
        <rFont val="Arial"/>
        <charset val="134"/>
      </rPr>
      <t>-1931</t>
    </r>
    <r>
      <rPr>
        <sz val="18"/>
        <rFont val="方正书宋_GBK"/>
        <charset val="134"/>
      </rPr>
      <t>年间，这本书不仅是新建筑的宣言，也是其</t>
    </r>
    <r>
      <rPr>
        <sz val="18"/>
        <rFont val="Arial"/>
        <charset val="134"/>
      </rPr>
      <t>“</t>
    </r>
    <r>
      <rPr>
        <sz val="18"/>
        <rFont val="方正书宋_GBK"/>
        <charset val="134"/>
      </rPr>
      <t>初始</t>
    </r>
    <r>
      <rPr>
        <sz val="18"/>
        <rFont val="Arial"/>
        <charset val="134"/>
      </rPr>
      <t>”</t>
    </r>
    <r>
      <rPr>
        <sz val="18"/>
        <rFont val="方正书宋_GBK"/>
        <charset val="134"/>
      </rPr>
      <t>教科书，它包含了建筑形式领域中抽象构成创造力的样本，证明了节奏上的根本变化，有利于相关性和节奏性。</t>
    </r>
  </si>
  <si>
    <r>
      <rPr>
        <sz val="11"/>
        <rFont val="Arial"/>
        <charset val="0"/>
      </rPr>
      <t xml:space="preserve">Яков Чернихов
</t>
    </r>
    <r>
      <rPr>
        <sz val="11"/>
        <rFont val="方正书宋_GBK"/>
        <charset val="0"/>
      </rPr>
      <t>雅科夫</t>
    </r>
    <r>
      <rPr>
        <sz val="11"/>
        <rFont val="Arial"/>
        <charset val="0"/>
      </rPr>
      <t>·</t>
    </r>
    <r>
      <rPr>
        <sz val="11"/>
        <rFont val="方正书宋_GBK"/>
        <charset val="0"/>
      </rPr>
      <t>切尔尼霍夫</t>
    </r>
    <r>
      <rPr>
        <sz val="11"/>
        <rFont val="Arial"/>
        <charset val="0"/>
      </rPr>
      <t xml:space="preserve">
Yakov Chernikov</t>
    </r>
  </si>
  <si>
    <t>1925-1929</t>
  </si>
  <si>
    <t>2 700 000</t>
  </si>
  <si>
    <r>
      <rPr>
        <sz val="11"/>
        <rFont val="Arial"/>
        <charset val="0"/>
      </rPr>
      <t xml:space="preserve"> ICIF (Iakov Chernikhov International Foundation), (Moscow) 
Архив Андрея Чернихова (Москва)
ICIF</t>
    </r>
    <r>
      <rPr>
        <sz val="11"/>
        <rFont val="方正书宋_GBK"/>
        <charset val="0"/>
      </rPr>
      <t>（切尔尼科夫国际基金会）（莫斯科）</t>
    </r>
  </si>
  <si>
    <t>1·91</t>
  </si>
  <si>
    <r>
      <rPr>
        <sz val="18"/>
        <rFont val="Arial"/>
        <charset val="0"/>
      </rPr>
      <t xml:space="preserve">Композиция № 248 из цикла «Конструкция архитектурных и машинных форм». 
</t>
    </r>
    <r>
      <rPr>
        <sz val="18"/>
        <rFont val="方正书宋_GBK"/>
        <charset val="0"/>
      </rPr>
      <t>源于</t>
    </r>
    <r>
      <rPr>
        <sz val="18"/>
        <rFont val="Arial"/>
        <charset val="0"/>
      </rPr>
      <t>”</t>
    </r>
    <r>
      <rPr>
        <sz val="18"/>
        <rFont val="方正书宋_GBK"/>
        <charset val="0"/>
      </rPr>
      <t>建筑和机器形式的结构</t>
    </r>
    <r>
      <rPr>
        <sz val="18"/>
        <rFont val="Arial"/>
        <charset val="0"/>
      </rPr>
      <t>"</t>
    </r>
    <r>
      <rPr>
        <sz val="18"/>
        <rFont val="方正书宋_GBK"/>
        <charset val="0"/>
      </rPr>
      <t>系列的第</t>
    </r>
    <r>
      <rPr>
        <sz val="18"/>
        <rFont val="Arial"/>
        <charset val="0"/>
      </rPr>
      <t>248</t>
    </r>
    <r>
      <rPr>
        <sz val="18"/>
        <rFont val="方正书宋_GBK"/>
        <charset val="0"/>
      </rPr>
      <t>号结构。</t>
    </r>
    <r>
      <rPr>
        <sz val="18"/>
        <rFont val="Arial"/>
        <charset val="0"/>
      </rPr>
      <t xml:space="preserve">
Composition No. 248 from the 'Design of Architectutal and Machinery Forms' series</t>
    </r>
  </si>
  <si>
    <r>
      <rPr>
        <sz val="18"/>
        <rFont val="Arial"/>
        <charset val="0"/>
      </rPr>
      <t xml:space="preserve">Яков Чернихов
</t>
    </r>
    <r>
      <rPr>
        <sz val="18"/>
        <rFont val="方正书宋_GBK"/>
        <charset val="0"/>
      </rPr>
      <t>雅科夫</t>
    </r>
    <r>
      <rPr>
        <sz val="18"/>
        <rFont val="Arial"/>
        <charset val="0"/>
      </rPr>
      <t>·</t>
    </r>
    <r>
      <rPr>
        <sz val="18"/>
        <rFont val="方正书宋_GBK"/>
        <charset val="0"/>
      </rPr>
      <t>切尔尼霍夫</t>
    </r>
    <r>
      <rPr>
        <sz val="18"/>
        <rFont val="Arial"/>
        <charset val="0"/>
      </rPr>
      <t xml:space="preserve">
Yakov Cherhikhov</t>
    </r>
  </si>
  <si>
    <r>
      <rPr>
        <sz val="18"/>
        <rFont val="Arial"/>
        <charset val="0"/>
      </rPr>
      <t xml:space="preserve">37 см х 48 см. Высота 74 см.
37х 48 </t>
    </r>
    <r>
      <rPr>
        <sz val="18"/>
        <rFont val="汉仪书宋二KW"/>
        <charset val="0"/>
      </rPr>
      <t>厘米，高</t>
    </r>
    <r>
      <rPr>
        <sz val="18"/>
        <rFont val="Arial"/>
        <charset val="0"/>
      </rPr>
      <t>74</t>
    </r>
    <r>
      <rPr>
        <sz val="18"/>
        <rFont val="汉仪书宋二KW"/>
        <charset val="0"/>
      </rPr>
      <t>厘米</t>
    </r>
    <r>
      <rPr>
        <sz val="18"/>
        <rFont val="Arial"/>
        <charset val="0"/>
      </rPr>
      <t xml:space="preserve">
37 cm х 48 cm. height 74 cm.</t>
    </r>
  </si>
  <si>
    <r>
      <rPr>
        <sz val="18"/>
        <rFont val="Arial"/>
        <charset val="0"/>
      </rPr>
      <t xml:space="preserve">Плексиглас
</t>
    </r>
    <r>
      <rPr>
        <sz val="18"/>
        <rFont val="汉仪书宋二KW"/>
        <charset val="0"/>
      </rPr>
      <t>有机玻璃</t>
    </r>
    <r>
      <rPr>
        <sz val="18"/>
        <rFont val="Arial"/>
        <charset val="0"/>
      </rPr>
      <t xml:space="preserve">
Perspex</t>
    </r>
  </si>
  <si>
    <r>
      <rPr>
        <sz val="18"/>
        <rFont val="Arial"/>
        <charset val="134"/>
      </rPr>
      <t>В 1931 году Яков Чернихов публикует книгу «Конструкция архитектурных и машинных форм». Издание Ленинградского общества архитекторов. 
1931</t>
    </r>
    <r>
      <rPr>
        <sz val="18"/>
        <rFont val="方正书宋_GBK"/>
        <charset val="134"/>
      </rPr>
      <t>年，雅科夫</t>
    </r>
    <r>
      <rPr>
        <sz val="18"/>
        <rFont val="Arial"/>
        <charset val="134"/>
      </rPr>
      <t>·</t>
    </r>
    <r>
      <rPr>
        <sz val="18"/>
        <rFont val="方正书宋_GBK"/>
        <charset val="134"/>
      </rPr>
      <t>切尔尼科夫（</t>
    </r>
    <r>
      <rPr>
        <sz val="18"/>
        <rFont val="Arial"/>
        <charset val="134"/>
      </rPr>
      <t>Yakov Chernikhov</t>
    </r>
    <r>
      <rPr>
        <sz val="18"/>
        <rFont val="方正书宋_GBK"/>
        <charset val="134"/>
      </rPr>
      <t>）出版了《建筑和机械形式的构造》一书。由列宁格勒建筑师协会出版。列宁格勒，他在那里探索建构主义的起源和规律。他通过图形的方式向观看者展示了建构主义的奇特全景，展示了机器的进化、机器的概念、属性、隐藏的美以及通过纪念碑形式进入建筑的逐步轮回。切尔尼科夫（</t>
    </r>
    <r>
      <rPr>
        <sz val="18"/>
        <rFont val="Arial"/>
        <charset val="134"/>
      </rPr>
      <t>Chernikhov</t>
    </r>
    <r>
      <rPr>
        <sz val="18"/>
        <rFont val="方正书宋_GBK"/>
        <charset val="134"/>
      </rPr>
      <t>）将</t>
    </r>
    <r>
      <rPr>
        <sz val="18"/>
        <rFont val="Arial"/>
        <charset val="134"/>
      </rPr>
      <t>“</t>
    </r>
    <r>
      <rPr>
        <sz val="18"/>
        <rFont val="方正书宋_GBK"/>
        <charset val="134"/>
      </rPr>
      <t>技术</t>
    </r>
    <r>
      <rPr>
        <sz val="18"/>
        <rFont val="Arial"/>
        <charset val="134"/>
      </rPr>
      <t>”</t>
    </r>
    <r>
      <rPr>
        <sz val="18"/>
        <rFont val="方正书宋_GBK"/>
        <charset val="134"/>
      </rPr>
      <t>（建筑和机械工程形式）引入图形艺术，作为完整的图形主题。在图形的帮助下，他解释了诸如笨重、沉重、静止，或者相反、轻盈、通风、活力等概念；线条的节奏、弹性、压缩或延伸；形式的协调一致、元素的相互联系和一致性，从而实现了成功的动态设计。</t>
    </r>
  </si>
  <si>
    <r>
      <rPr>
        <sz val="11"/>
        <rFont val="Arial"/>
        <charset val="0"/>
      </rPr>
      <t xml:space="preserve">Реконструкция Архитектурного благотворительного фонда имени 
Якова Чернихова. 2015 год
</t>
    </r>
    <r>
      <rPr>
        <sz val="11"/>
        <rFont val="方正书宋_GBK"/>
        <charset val="0"/>
      </rPr>
      <t>雅科夫</t>
    </r>
    <r>
      <rPr>
        <sz val="11"/>
        <rFont val="Arial"/>
        <charset val="0"/>
      </rPr>
      <t>·</t>
    </r>
    <r>
      <rPr>
        <sz val="11"/>
        <rFont val="方正书宋_GBK"/>
        <charset val="0"/>
      </rPr>
      <t>切尔尼霍夫建筑慈善基金会</t>
    </r>
    <r>
      <rPr>
        <sz val="11"/>
        <rFont val="Arial"/>
        <charset val="0"/>
      </rPr>
      <t>2015</t>
    </r>
    <r>
      <rPr>
        <sz val="11"/>
        <rFont val="方正书宋_GBK"/>
        <charset val="0"/>
      </rPr>
      <t>年修复</t>
    </r>
    <r>
      <rPr>
        <sz val="11"/>
        <rFont val="Arial"/>
        <charset val="0"/>
      </rPr>
      <t xml:space="preserve">
Reconstruction by Yakov Chernikhov Architectutal Charity Foundation, 2015</t>
    </r>
  </si>
  <si>
    <t>1927-1931</t>
  </si>
  <si>
    <r>
      <rPr>
        <sz val="11"/>
        <rFont val="Arial"/>
        <charset val="0"/>
      </rPr>
      <t xml:space="preserve">Макет
</t>
    </r>
    <r>
      <rPr>
        <sz val="11"/>
        <rFont val="方正书宋_GBK"/>
        <charset val="0"/>
      </rPr>
      <t>模型</t>
    </r>
    <r>
      <rPr>
        <sz val="11"/>
        <rFont val="Arial"/>
        <charset val="0"/>
      </rPr>
      <t xml:space="preserve">
Scale model</t>
    </r>
  </si>
  <si>
    <t>70*60*100</t>
  </si>
  <si>
    <r>
      <rPr>
        <sz val="18"/>
        <rFont val="Arial"/>
        <charset val="0"/>
      </rPr>
      <t>Композиции из цикла «Аристография»
“</t>
    </r>
    <r>
      <rPr>
        <sz val="18"/>
        <rFont val="方正书宋_GBK"/>
        <charset val="0"/>
      </rPr>
      <t>最好的构图</t>
    </r>
    <r>
      <rPr>
        <sz val="18"/>
        <rFont val="Arial"/>
        <charset val="0"/>
      </rPr>
      <t>”</t>
    </r>
    <r>
      <rPr>
        <sz val="18"/>
        <rFont val="方正书宋_GBK"/>
        <charset val="0"/>
      </rPr>
      <t>系列作品</t>
    </r>
    <r>
      <rPr>
        <sz val="18"/>
        <rFont val="Arial"/>
        <charset val="0"/>
      </rPr>
      <t xml:space="preserve">
Composition from the 'Aristography' series</t>
    </r>
  </si>
  <si>
    <r>
      <rPr>
        <sz val="18"/>
        <rFont val="Arial"/>
        <charset val="0"/>
      </rPr>
      <t xml:space="preserve">55-65 Х 40-45 см
55-65 х 40-45 </t>
    </r>
    <r>
      <rPr>
        <sz val="18"/>
        <rFont val="汉仪书宋二KW"/>
        <charset val="0"/>
      </rPr>
      <t>厘米</t>
    </r>
    <r>
      <rPr>
        <sz val="18"/>
        <rFont val="Arial"/>
        <charset val="0"/>
      </rPr>
      <t xml:space="preserve">
55-65 Х 40-45 cm</t>
    </r>
  </si>
  <si>
    <r>
      <rPr>
        <sz val="18"/>
        <rFont val="Arial"/>
        <charset val="0"/>
      </rPr>
      <t xml:space="preserve">Пластик (ПВХ), окраска
</t>
    </r>
    <r>
      <rPr>
        <sz val="18"/>
        <rFont val="汉仪书宋二KW"/>
        <charset val="0"/>
      </rPr>
      <t>塑料（</t>
    </r>
    <r>
      <rPr>
        <sz val="18"/>
        <rFont val="Arial"/>
        <charset val="0"/>
      </rPr>
      <t>PVC</t>
    </r>
    <r>
      <rPr>
        <sz val="18"/>
        <rFont val="汉仪书宋二KW"/>
        <charset val="0"/>
      </rPr>
      <t>）、上色</t>
    </r>
    <r>
      <rPr>
        <sz val="18"/>
        <rFont val="Arial"/>
        <charset val="0"/>
      </rPr>
      <t xml:space="preserve">
plastic (PVC), paint</t>
    </r>
  </si>
  <si>
    <r>
      <rPr>
        <sz val="18"/>
        <rFont val="Arial"/>
        <charset val="134"/>
      </rPr>
      <t xml:space="preserve">С 1915 до середины 1920-х годов Яков Чернихов работает над циклами беспредметной графики, назвав их «Эксприматика» и «Аристография». Исследования законов супрематических построений стало своеобразным фундаментом  последующих экспериментов в архитектуре, графике и педагогике. 
</t>
    </r>
    <r>
      <rPr>
        <sz val="18"/>
        <rFont val="方正书宋_GBK"/>
        <charset val="134"/>
      </rPr>
      <t>从</t>
    </r>
    <r>
      <rPr>
        <sz val="18"/>
        <rFont val="Arial"/>
        <charset val="134"/>
      </rPr>
      <t>1915</t>
    </r>
    <r>
      <rPr>
        <sz val="18"/>
        <rFont val="方正书宋_GBK"/>
        <charset val="134"/>
      </rPr>
      <t>年到</t>
    </r>
    <r>
      <rPr>
        <sz val="18"/>
        <rFont val="Arial"/>
        <charset val="134"/>
      </rPr>
      <t>1920</t>
    </r>
    <r>
      <rPr>
        <sz val="18"/>
        <rFont val="方正书宋_GBK"/>
        <charset val="134"/>
      </rPr>
      <t>年代中期，雅科夫</t>
    </r>
    <r>
      <rPr>
        <sz val="18"/>
        <rFont val="Arial"/>
        <charset val="134"/>
      </rPr>
      <t>·</t>
    </r>
    <r>
      <rPr>
        <sz val="18"/>
        <rFont val="方正书宋_GBK"/>
        <charset val="134"/>
      </rPr>
      <t>切尔尼科夫（</t>
    </r>
    <r>
      <rPr>
        <sz val="18"/>
        <rFont val="Arial"/>
        <charset val="134"/>
      </rPr>
      <t>Yakov Chernikhov</t>
    </r>
    <r>
      <rPr>
        <sz val="18"/>
        <rFont val="方正书宋_GBK"/>
        <charset val="134"/>
      </rPr>
      <t>）研究了非客观图形的周期，称其为</t>
    </r>
    <r>
      <rPr>
        <sz val="18"/>
        <rFont val="Arial"/>
        <charset val="134"/>
      </rPr>
      <t>“ Exprimatics”</t>
    </r>
    <r>
      <rPr>
        <sz val="18"/>
        <rFont val="方正书宋_GBK"/>
        <charset val="134"/>
      </rPr>
      <t>和</t>
    </r>
    <r>
      <rPr>
        <sz val="18"/>
        <rFont val="Arial"/>
        <charset val="134"/>
      </rPr>
      <t>“ Aristography”</t>
    </r>
    <r>
      <rPr>
        <sz val="18"/>
        <rFont val="方正书宋_GBK"/>
        <charset val="134"/>
      </rPr>
      <t>。对至上主义构造定律的研究成为建筑、图形学和教学法后续实验的基础。这些作品具有教学意义，并且是切尔尼科夫（</t>
    </r>
    <r>
      <rPr>
        <sz val="18"/>
        <rFont val="Arial"/>
        <charset val="134"/>
      </rPr>
      <t>Chernikhov</t>
    </r>
    <r>
      <rPr>
        <sz val="18"/>
        <rFont val="方正书宋_GBK"/>
        <charset val="134"/>
      </rPr>
      <t>）称为</t>
    </r>
    <r>
      <rPr>
        <sz val="18"/>
        <rFont val="Arial"/>
        <charset val="134"/>
      </rPr>
      <t>“</t>
    </r>
    <r>
      <rPr>
        <sz val="18"/>
        <rFont val="方正书宋_GBK"/>
        <charset val="134"/>
      </rPr>
      <t>构图写作方法</t>
    </r>
    <r>
      <rPr>
        <sz val="18"/>
        <rFont val="Arial"/>
        <charset val="134"/>
      </rPr>
      <t>”</t>
    </r>
    <r>
      <rPr>
        <sz val="18"/>
        <rFont val="方正书宋_GBK"/>
        <charset val="134"/>
      </rPr>
      <t>的一种创新的图形教学方法的一部分。它的主要任务是向学生灌输形式感、体积感、空间感、节奏感和色彩感，以教导他们进行空间思考。他利用非目标元素构造最复杂构图的创造性系统，使得探索物体的构造本质并创建空间结构的各种组合成为可能。</t>
    </r>
  </si>
  <si>
    <r>
      <rPr>
        <sz val="11"/>
        <rFont val="Arial"/>
        <charset val="0"/>
      </rPr>
      <t xml:space="preserve">Мастерская архитектуры Андрея Чернихова
2020 год
</t>
    </r>
    <r>
      <rPr>
        <sz val="11"/>
        <rFont val="方正书宋_GBK"/>
        <charset val="0"/>
      </rPr>
      <t>安德烈</t>
    </r>
    <r>
      <rPr>
        <sz val="11"/>
        <rFont val="Arial"/>
        <charset val="0"/>
      </rPr>
      <t>·</t>
    </r>
    <r>
      <rPr>
        <sz val="11"/>
        <rFont val="方正书宋_GBK"/>
        <charset val="0"/>
      </rPr>
      <t>切尔尼霍夫建筑工作室（</t>
    </r>
    <r>
      <rPr>
        <sz val="11"/>
        <rFont val="Arial"/>
        <charset val="0"/>
      </rPr>
      <t>2020</t>
    </r>
    <r>
      <rPr>
        <sz val="11"/>
        <rFont val="方正书宋_GBK"/>
        <charset val="0"/>
      </rPr>
      <t>）</t>
    </r>
    <r>
      <rPr>
        <sz val="11"/>
        <rFont val="Arial"/>
        <charset val="0"/>
      </rPr>
      <t xml:space="preserve">
Andrey Chernikhov's Architectural Workshop. 2020
</t>
    </r>
  </si>
  <si>
    <t>1918-1924</t>
  </si>
  <si>
    <r>
      <rPr>
        <sz val="11"/>
        <rFont val="Arial"/>
        <charset val="0"/>
      </rPr>
      <t xml:space="preserve">макет
</t>
    </r>
    <r>
      <rPr>
        <sz val="11"/>
        <rFont val="方正书宋_GBK"/>
        <charset val="0"/>
      </rPr>
      <t>模型</t>
    </r>
    <r>
      <rPr>
        <sz val="11"/>
        <rFont val="Arial"/>
        <charset val="0"/>
      </rPr>
      <t xml:space="preserve">
scale model</t>
    </r>
  </si>
  <si>
    <t>80*80*80</t>
  </si>
  <si>
    <t>Новой стране - новый человек!</t>
  </si>
  <si>
    <t>1·98</t>
  </si>
  <si>
    <t>get digital layout from Collector</t>
  </si>
  <si>
    <r>
      <rPr>
        <sz val="18"/>
        <rFont val="Arial"/>
        <charset val="0"/>
      </rPr>
      <t>Композиция № 122 из цикла «Основы современной архитектуры».  «Дворец-небоскреб. Композиция из вертикальных прямоугольников»
“</t>
    </r>
    <r>
      <rPr>
        <sz val="18"/>
        <rFont val="方正书宋_GBK"/>
        <charset val="0"/>
      </rPr>
      <t>现代建筑基础</t>
    </r>
    <r>
      <rPr>
        <sz val="18"/>
        <rFont val="Arial"/>
        <charset val="0"/>
      </rPr>
      <t>”</t>
    </r>
    <r>
      <rPr>
        <sz val="18"/>
        <rFont val="方正书宋_GBK"/>
        <charset val="0"/>
      </rPr>
      <t>系列第</t>
    </r>
    <r>
      <rPr>
        <sz val="18"/>
        <rFont val="Arial"/>
        <charset val="0"/>
      </rPr>
      <t>122</t>
    </r>
    <r>
      <rPr>
        <sz val="18"/>
        <rFont val="方正书宋_GBK"/>
        <charset val="0"/>
      </rPr>
      <t>号作品。</t>
    </r>
    <r>
      <rPr>
        <sz val="18"/>
        <rFont val="Arial"/>
        <charset val="0"/>
      </rPr>
      <t>“</t>
    </r>
    <r>
      <rPr>
        <sz val="18"/>
        <rFont val="方正书宋_GBK"/>
        <charset val="0"/>
      </rPr>
      <t>宫殿</t>
    </r>
    <r>
      <rPr>
        <sz val="18"/>
        <rFont val="Arial"/>
        <charset val="0"/>
      </rPr>
      <t>--</t>
    </r>
    <r>
      <rPr>
        <sz val="18"/>
        <rFont val="方正书宋_GBK"/>
        <charset val="0"/>
      </rPr>
      <t>摩天大楼：垂直矩形结构</t>
    </r>
    <r>
      <rPr>
        <sz val="18"/>
        <rFont val="Arial"/>
        <charset val="0"/>
      </rPr>
      <t xml:space="preserve">”
Composition No. 122 from the 'Basics of the Contemporary Architecture' series.  'Skyscraper Palace. Composition of Vertical Rectangles'                                                  </t>
    </r>
  </si>
  <si>
    <r>
      <rPr>
        <sz val="18"/>
        <rFont val="Arial"/>
        <charset val="0"/>
      </rPr>
      <t xml:space="preserve">Размер основания подставки: 66 х 14 см, размер самого макета: 63 х 7 см, высота 74 см
</t>
    </r>
    <r>
      <rPr>
        <sz val="18"/>
        <rFont val="汉仪书宋二KW"/>
        <charset val="0"/>
      </rPr>
      <t>底座尺寸：</t>
    </r>
    <r>
      <rPr>
        <sz val="18"/>
        <rFont val="Arial"/>
        <charset val="0"/>
      </rPr>
      <t xml:space="preserve"> 66 х 14 </t>
    </r>
    <r>
      <rPr>
        <sz val="18"/>
        <rFont val="汉仪书宋二KW"/>
        <charset val="0"/>
      </rPr>
      <t>厘米，模型尺寸：</t>
    </r>
    <r>
      <rPr>
        <sz val="18"/>
        <rFont val="Arial"/>
        <charset val="0"/>
      </rPr>
      <t xml:space="preserve">63 х 7 </t>
    </r>
    <r>
      <rPr>
        <sz val="18"/>
        <rFont val="汉仪书宋二KW"/>
        <charset val="0"/>
      </rPr>
      <t>厘米，高</t>
    </r>
    <r>
      <rPr>
        <sz val="18"/>
        <rFont val="Arial"/>
        <charset val="0"/>
      </rPr>
      <t>74</t>
    </r>
    <r>
      <rPr>
        <sz val="18"/>
        <rFont val="汉仪书宋二KW"/>
        <charset val="0"/>
      </rPr>
      <t>厘米</t>
    </r>
    <r>
      <rPr>
        <sz val="18"/>
        <rFont val="Arial"/>
        <charset val="0"/>
      </rPr>
      <t xml:space="preserve">
Size of the base: 66 х 14 cm, Size of the scale model: 63 х 7 cm, height 74 cm 
</t>
    </r>
  </si>
  <si>
    <r>
      <rPr>
        <sz val="18"/>
        <rFont val="Arial"/>
        <charset val="0"/>
      </rPr>
      <t xml:space="preserve">Пластик
</t>
    </r>
    <r>
      <rPr>
        <sz val="18"/>
        <rFont val="汉仪书宋二KW"/>
        <charset val="0"/>
      </rPr>
      <t>塑料</t>
    </r>
    <r>
      <rPr>
        <sz val="18"/>
        <rFont val="Arial"/>
        <charset val="0"/>
      </rPr>
      <t xml:space="preserve">
plastic</t>
    </r>
  </si>
  <si>
    <r>
      <rPr>
        <sz val="18"/>
        <rFont val="Arial"/>
        <charset val="134"/>
      </rPr>
      <t xml:space="preserve">С 1919 года Я. Чернихов занимается исследованием архитектурных проблем, пытаясь найти формы и пути развития, с помощью которых современная архитектура создаст свой новый образ и стиль.
</t>
    </r>
    <r>
      <rPr>
        <sz val="18"/>
        <rFont val="方正书宋_GBK"/>
        <charset val="134"/>
      </rPr>
      <t>自</t>
    </r>
    <r>
      <rPr>
        <sz val="18"/>
        <rFont val="Arial"/>
        <charset val="134"/>
      </rPr>
      <t>1919</t>
    </r>
    <r>
      <rPr>
        <sz val="18"/>
        <rFont val="方正书宋_GBK"/>
        <charset val="134"/>
      </rPr>
      <t>年以来，</t>
    </r>
    <r>
      <rPr>
        <sz val="18"/>
        <rFont val="Arial"/>
        <charset val="134"/>
      </rPr>
      <t>Y.</t>
    </r>
    <r>
      <rPr>
        <sz val="18"/>
        <rFont val="方正书宋_GBK"/>
        <charset val="134"/>
      </rPr>
      <t>切尔尼科夫（</t>
    </r>
    <r>
      <rPr>
        <sz val="18"/>
        <rFont val="Arial"/>
        <charset val="134"/>
      </rPr>
      <t>Y. Chernikhov</t>
    </r>
    <r>
      <rPr>
        <sz val="18"/>
        <rFont val="方正书宋_GBK"/>
        <charset val="134"/>
      </rPr>
      <t>）一直在研究建筑问题，试图寻找形式和发展方式，现代建筑将借助它来创造新的形象和风格。伴随理论研究的图形构图是建立在非客观性、不对称性、群众节奏、组成部分的和谐性、关系节奏，所涉及元素的表现力等原则的基础上的。这项工作产生了《现代建筑基础》一书，</t>
    </r>
    <r>
      <rPr>
        <sz val="18"/>
        <rFont val="Arial"/>
        <charset val="134"/>
      </rPr>
      <t xml:space="preserve"> </t>
    </r>
    <r>
      <rPr>
        <sz val="18"/>
        <rFont val="方正书宋_GBK"/>
        <charset val="134"/>
      </rPr>
      <t>实验研究工作。</t>
    </r>
    <r>
      <rPr>
        <sz val="18"/>
        <rFont val="Arial"/>
        <charset val="134"/>
      </rPr>
      <t>1</t>
    </r>
    <r>
      <rPr>
        <sz val="18"/>
        <rFont val="方正书宋_GBK"/>
        <charset val="134"/>
      </rPr>
      <t>、</t>
    </r>
    <r>
      <rPr>
        <sz val="18"/>
        <rFont val="Arial"/>
        <charset val="134"/>
      </rPr>
      <t>2</t>
    </r>
    <r>
      <rPr>
        <sz val="18"/>
        <rFont val="方正书宋_GBK"/>
        <charset val="134"/>
      </rPr>
      <t>版由列宁格勒建筑师协会出版。列宁格勒，</t>
    </r>
    <r>
      <rPr>
        <sz val="18"/>
        <rFont val="Arial"/>
        <charset val="134"/>
      </rPr>
      <t>1930</t>
    </r>
    <r>
      <rPr>
        <sz val="18"/>
        <rFont val="方正书宋_GBK"/>
        <charset val="134"/>
      </rPr>
      <t>年</t>
    </r>
    <r>
      <rPr>
        <sz val="18"/>
        <rFont val="Arial"/>
        <charset val="134"/>
      </rPr>
      <t>-1931</t>
    </r>
    <r>
      <rPr>
        <sz val="18"/>
        <rFont val="方正书宋_GBK"/>
        <charset val="134"/>
      </rPr>
      <t>年这本书不仅是新建筑的宣言，也是其</t>
    </r>
    <r>
      <rPr>
        <sz val="18"/>
        <rFont val="Arial"/>
        <charset val="134"/>
      </rPr>
      <t>“</t>
    </r>
    <r>
      <rPr>
        <sz val="18"/>
        <rFont val="方正书宋_GBK"/>
        <charset val="134"/>
      </rPr>
      <t>初始</t>
    </r>
    <r>
      <rPr>
        <sz val="18"/>
        <rFont val="Arial"/>
        <charset val="134"/>
      </rPr>
      <t>”</t>
    </r>
    <r>
      <rPr>
        <sz val="18"/>
        <rFont val="方正书宋_GBK"/>
        <charset val="134"/>
      </rPr>
      <t>教科书，它包含了建筑形式领域中抽象构成创造力的样本，证明了节奏上的根本变化，有利于相关性和节奏性。具有不对称的优势。</t>
    </r>
  </si>
  <si>
    <r>
      <rPr>
        <sz val="11"/>
        <rFont val="Arial"/>
        <charset val="0"/>
      </rPr>
      <t xml:space="preserve">Мастерская архитектуры Андрея Чернихова. 1999 год
</t>
    </r>
    <r>
      <rPr>
        <sz val="11"/>
        <rFont val="方正书宋_GBK"/>
        <charset val="0"/>
      </rPr>
      <t>安德烈</t>
    </r>
    <r>
      <rPr>
        <sz val="11"/>
        <rFont val="Arial"/>
        <charset val="0"/>
      </rPr>
      <t>·</t>
    </r>
    <r>
      <rPr>
        <sz val="11"/>
        <rFont val="方正书宋_GBK"/>
        <charset val="0"/>
      </rPr>
      <t>切尔尼霍夫建筑工作室（</t>
    </r>
    <r>
      <rPr>
        <sz val="11"/>
        <rFont val="Arial"/>
        <charset val="0"/>
      </rPr>
      <t>1999</t>
    </r>
    <r>
      <rPr>
        <sz val="11"/>
        <rFont val="方正书宋_GBK"/>
        <charset val="0"/>
      </rPr>
      <t>）</t>
    </r>
    <r>
      <rPr>
        <sz val="11"/>
        <rFont val="Arial"/>
        <charset val="0"/>
      </rPr>
      <t xml:space="preserve">
Andrey Chernikhov's Architectural Workshop. 1999</t>
    </r>
  </si>
  <si>
    <t>90*50*100</t>
  </si>
  <si>
    <t>1·100</t>
  </si>
  <si>
    <r>
      <rPr>
        <sz val="18"/>
        <rFont val="Arial"/>
        <charset val="0"/>
      </rPr>
      <t>Здание Канатного цеха завода Красный Гвоздильщик (Санкт-Петербург)
“</t>
    </r>
    <r>
      <rPr>
        <sz val="18"/>
        <rFont val="方正书宋_GBK"/>
        <charset val="0"/>
      </rPr>
      <t>红色制钉工人</t>
    </r>
    <r>
      <rPr>
        <sz val="18"/>
        <rFont val="Arial"/>
        <charset val="0"/>
      </rPr>
      <t>”</t>
    </r>
    <r>
      <rPr>
        <sz val="18"/>
        <rFont val="方正书宋_GBK"/>
        <charset val="0"/>
      </rPr>
      <t>钢缆车间大楼（圣彼得堡）</t>
    </r>
    <r>
      <rPr>
        <sz val="18"/>
        <rFont val="Arial"/>
        <charset val="0"/>
      </rPr>
      <t xml:space="preserve">
Cable rope shop floor of the Red Nailer factory (Saint Petersburg) </t>
    </r>
  </si>
  <si>
    <r>
      <rPr>
        <sz val="18"/>
        <rFont val="Arial"/>
        <charset val="0"/>
      </rPr>
      <t xml:space="preserve">1130 х 1080 мм
1130 х  1080 </t>
    </r>
    <r>
      <rPr>
        <sz val="18"/>
        <rFont val="汉仪书宋二KW"/>
        <charset val="0"/>
      </rPr>
      <t>毫米</t>
    </r>
    <r>
      <rPr>
        <sz val="18"/>
        <rFont val="Arial"/>
        <charset val="0"/>
      </rPr>
      <t xml:space="preserve">
1130 х 1080 mm</t>
    </r>
  </si>
  <si>
    <r>
      <rPr>
        <sz val="18"/>
        <rFont val="Arial"/>
        <charset val="0"/>
      </rPr>
      <t xml:space="preserve">Пенокартон, картон
</t>
    </r>
    <r>
      <rPr>
        <sz val="18"/>
        <rFont val="汉仪书宋二KW"/>
        <charset val="0"/>
      </rPr>
      <t>发泡板、纸板</t>
    </r>
    <r>
      <rPr>
        <sz val="18"/>
        <rFont val="Arial"/>
        <charset val="0"/>
      </rPr>
      <t xml:space="preserve">
foam board, cardboard</t>
    </r>
  </si>
  <si>
    <r>
      <rPr>
        <sz val="18"/>
        <rFont val="Arial"/>
        <charset val="134"/>
      </rPr>
      <t xml:space="preserve">Один из немногих реализованных объектов архитектора-художника Якова Чернихова – Канатный цех завода «Красный гвоздильщик» с водонапорной башней, расположенный в одном из старейших промышленных районов Санкт-Петербурга.
</t>
    </r>
    <r>
      <rPr>
        <sz val="18"/>
        <rFont val="方正书宋_GBK"/>
        <charset val="134"/>
      </rPr>
      <t>建筑师艺术家雅科夫</t>
    </r>
    <r>
      <rPr>
        <sz val="18"/>
        <rFont val="Arial"/>
        <charset val="134"/>
      </rPr>
      <t>·</t>
    </r>
    <r>
      <rPr>
        <sz val="18"/>
        <rFont val="方正书宋_GBK"/>
        <charset val="134"/>
      </rPr>
      <t>切尔尼科夫（</t>
    </r>
    <r>
      <rPr>
        <sz val="18"/>
        <rFont val="Arial"/>
        <charset val="134"/>
      </rPr>
      <t>Yakov Chernikhov</t>
    </r>
    <r>
      <rPr>
        <sz val="18"/>
        <rFont val="方正书宋_GBK"/>
        <charset val="134"/>
      </rPr>
      <t>）为数不多的已完成项目之一，位于圣彼得堡最古老的工业区之一的带有水塔的</t>
    </r>
    <r>
      <rPr>
        <sz val="18"/>
        <rFont val="Arial"/>
        <charset val="134"/>
      </rPr>
      <t>Krasny Gvozdilshchik</t>
    </r>
    <r>
      <rPr>
        <sz val="18"/>
        <rFont val="方正书宋_GBK"/>
        <charset val="134"/>
      </rPr>
      <t>工厂的绳索商店。</t>
    </r>
  </si>
  <si>
    <r>
      <rPr>
        <sz val="11"/>
        <rFont val="Arial"/>
        <charset val="0"/>
      </rPr>
      <t xml:space="preserve">Мастерская архитектуры Андрея Чернихова
</t>
    </r>
    <r>
      <rPr>
        <sz val="11"/>
        <rFont val="方正书宋_GBK"/>
        <charset val="0"/>
      </rPr>
      <t>安德烈</t>
    </r>
    <r>
      <rPr>
        <sz val="11"/>
        <rFont val="Arial"/>
        <charset val="0"/>
      </rPr>
      <t>·</t>
    </r>
    <r>
      <rPr>
        <sz val="11"/>
        <rFont val="方正书宋_GBK"/>
        <charset val="0"/>
      </rPr>
      <t>切尔尼霍夫建筑工作室</t>
    </r>
    <r>
      <rPr>
        <sz val="11"/>
        <rFont val="Arial"/>
        <charset val="0"/>
      </rPr>
      <t xml:space="preserve">
Andrey Chernikhov's Architectural Workshop</t>
    </r>
  </si>
  <si>
    <t>1930-1931</t>
  </si>
  <si>
    <t>140*140*130</t>
  </si>
  <si>
    <t>1·102</t>
  </si>
  <si>
    <t>commission to meassure and draw</t>
  </si>
  <si>
    <r>
      <rPr>
        <sz val="18"/>
        <rFont val="Arial"/>
        <charset val="0"/>
      </rPr>
      <t xml:space="preserve">Потолочный светильник. Абажур с меняющим наклон отражательным диском. 
</t>
    </r>
    <r>
      <rPr>
        <sz val="18"/>
        <rFont val="方正书宋_GBK"/>
        <charset val="0"/>
      </rPr>
      <t>吸顶灯。灯罩具有可倾斜的反光盘。</t>
    </r>
    <r>
      <rPr>
        <sz val="18"/>
        <rFont val="Arial"/>
        <charset val="0"/>
      </rPr>
      <t xml:space="preserve">
Ceiling light. Lampshade with tilting reflective disc </t>
    </r>
  </si>
  <si>
    <r>
      <rPr>
        <sz val="18"/>
        <rFont val="Arial"/>
        <charset val="0"/>
      </rPr>
      <t xml:space="preserve">Захар Быков
</t>
    </r>
    <r>
      <rPr>
        <sz val="18"/>
        <rFont val="方正书宋_GBK"/>
        <charset val="0"/>
      </rPr>
      <t>扎哈尔</t>
    </r>
    <r>
      <rPr>
        <sz val="18"/>
        <rFont val="Arial"/>
        <charset val="0"/>
      </rPr>
      <t>·</t>
    </r>
    <r>
      <rPr>
        <sz val="18"/>
        <rFont val="方正书宋_GBK"/>
        <charset val="0"/>
      </rPr>
      <t>贝科夫</t>
    </r>
    <r>
      <rPr>
        <sz val="18"/>
        <rFont val="Arial"/>
        <charset val="0"/>
      </rPr>
      <t xml:space="preserve">
Zakhar Bykov</t>
    </r>
  </si>
  <si>
    <r>
      <rPr>
        <sz val="18"/>
        <rFont val="Arial"/>
        <charset val="0"/>
      </rPr>
      <t>75 × 60 × 60 см
75 × 60 × 60</t>
    </r>
    <r>
      <rPr>
        <sz val="18"/>
        <rFont val="汉仪书宋二KW"/>
        <charset val="0"/>
      </rPr>
      <t>厘米</t>
    </r>
    <r>
      <rPr>
        <sz val="18"/>
        <rFont val="Arial"/>
        <charset val="0"/>
      </rPr>
      <t xml:space="preserve">
75 × 60 × 60 cm
</t>
    </r>
  </si>
  <si>
    <r>
      <rPr>
        <sz val="18"/>
        <rFont val="Arial"/>
        <charset val="0"/>
      </rPr>
      <t xml:space="preserve">Металл
</t>
    </r>
    <r>
      <rPr>
        <sz val="18"/>
        <rFont val="汉仪书宋二KW"/>
        <charset val="0"/>
      </rPr>
      <t>金属</t>
    </r>
    <r>
      <rPr>
        <sz val="18"/>
        <rFont val="Arial"/>
        <charset val="0"/>
      </rPr>
      <t xml:space="preserve">
metal</t>
    </r>
  </si>
  <si>
    <r>
      <rPr>
        <b/>
        <sz val="18"/>
        <rFont val="Arial"/>
        <charset val="134"/>
      </rPr>
      <t xml:space="preserve">Светильник, спроектированный в 1922 г. учеником Родченко Захаром Быковым (впоследствии преподавателем ВХУТЕИНа и ректором Строгановки), представляет собой диск с отверстием для лампы накаливания и прорезающий его поверхность клин — сложенный по центральной оси симметрии треугольник. 
</t>
    </r>
    <r>
      <rPr>
        <b/>
        <sz val="18"/>
        <rFont val="方正书宋_GBK"/>
        <charset val="134"/>
      </rPr>
      <t>该灯是由罗德坚科的学生扎克哈尔</t>
    </r>
    <r>
      <rPr>
        <b/>
        <sz val="18"/>
        <rFont val="Arial"/>
        <charset val="134"/>
      </rPr>
      <t>·</t>
    </r>
    <r>
      <rPr>
        <b/>
        <sz val="18"/>
        <rFont val="方正书宋_GBK"/>
        <charset val="134"/>
      </rPr>
      <t>比科夫（后来的</t>
    </r>
    <r>
      <rPr>
        <b/>
        <sz val="18"/>
        <rFont val="Arial"/>
        <charset val="134"/>
      </rPr>
      <t>VKhUTEIN</t>
    </r>
    <r>
      <rPr>
        <b/>
        <sz val="18"/>
        <rFont val="方正书宋_GBK"/>
        <charset val="134"/>
      </rPr>
      <t>老师兼</t>
    </r>
    <r>
      <rPr>
        <b/>
        <sz val="18"/>
        <rFont val="Arial"/>
        <charset val="134"/>
      </rPr>
      <t>Stroganovka</t>
    </r>
    <r>
      <rPr>
        <b/>
        <sz val="18"/>
        <rFont val="方正书宋_GBK"/>
        <charset val="134"/>
      </rPr>
      <t>的校长）于</t>
    </r>
    <r>
      <rPr>
        <b/>
        <sz val="18"/>
        <rFont val="Arial"/>
        <charset val="134"/>
      </rPr>
      <t>1922</t>
    </r>
    <r>
      <rPr>
        <b/>
        <sz val="18"/>
        <rFont val="方正书宋_GBK"/>
        <charset val="134"/>
      </rPr>
      <t>年设计的，它是一个圆盘，上面有一个用于白炽灯的孔，楔形物穿过其表面</t>
    </r>
    <r>
      <rPr>
        <b/>
        <sz val="18"/>
        <rFont val="Arial"/>
        <charset val="134"/>
      </rPr>
      <t>-</t>
    </r>
    <r>
      <rPr>
        <b/>
        <sz val="18"/>
        <rFont val="方正书宋_GBK"/>
        <charset val="134"/>
      </rPr>
      <t>沿对称中心轴折叠的三角形。该合成物类似于未知行星或空间站模型的三维可视化，但同时</t>
    </r>
    <r>
      <rPr>
        <b/>
        <sz val="18"/>
        <rFont val="Arial"/>
        <charset val="134"/>
      </rPr>
      <t>-</t>
    </r>
    <r>
      <rPr>
        <b/>
        <sz val="18"/>
        <rFont val="方正书宋_GBK"/>
        <charset val="134"/>
      </rPr>
      <t>这件事非常有用：插入槽中的楔形物在位移时会改变其倾斜角度灯，使光定向或扩散</t>
    </r>
  </si>
  <si>
    <r>
      <rPr>
        <sz val="11"/>
        <rFont val="Arial"/>
        <charset val="0"/>
      </rPr>
      <t xml:space="preserve">Schusev State Museum of Architecture (Moscow)
  Музей архитектуры им. А.В. Щусева, Москва  </t>
    </r>
    <r>
      <rPr>
        <sz val="11"/>
        <rFont val="方正书宋_GBK"/>
        <charset val="0"/>
      </rPr>
      <t>休谢夫国立建筑博物馆（莫斯科）</t>
    </r>
  </si>
  <si>
    <r>
      <rPr>
        <sz val="11"/>
        <rFont val="Arial"/>
        <charset val="0"/>
      </rPr>
      <t xml:space="preserve">Реконструкция Александра Лаврентьева (2020)
</t>
    </r>
    <r>
      <rPr>
        <sz val="11"/>
        <rFont val="方正书宋_GBK"/>
        <charset val="0"/>
      </rPr>
      <t>亚历山大</t>
    </r>
    <r>
      <rPr>
        <sz val="11"/>
        <rFont val="Arial"/>
        <charset val="0"/>
      </rPr>
      <t>·</t>
    </r>
    <r>
      <rPr>
        <sz val="11"/>
        <rFont val="方正书宋_GBK"/>
        <charset val="0"/>
      </rPr>
      <t>拉夫连季耶夫修复（</t>
    </r>
    <r>
      <rPr>
        <sz val="11"/>
        <rFont val="Arial"/>
        <charset val="0"/>
      </rPr>
      <t>2020</t>
    </r>
    <r>
      <rPr>
        <sz val="11"/>
        <rFont val="方正书宋_GBK"/>
        <charset val="0"/>
      </rPr>
      <t>）</t>
    </r>
    <r>
      <rPr>
        <sz val="11"/>
        <rFont val="Arial"/>
        <charset val="0"/>
      </rPr>
      <t xml:space="preserve">
Reconstruction by alexander Lavrentyev (2020)
</t>
    </r>
  </si>
  <si>
    <t>1922</t>
  </si>
  <si>
    <t>100*80*90</t>
  </si>
  <si>
    <t>30 000</t>
  </si>
  <si>
    <t>360</t>
  </si>
  <si>
    <t>1·1</t>
  </si>
  <si>
    <r>
      <rPr>
        <sz val="18"/>
        <rFont val="Arial"/>
        <charset val="0"/>
      </rPr>
      <t xml:space="preserve">Эмалевая плитка
 </t>
    </r>
    <r>
      <rPr>
        <sz val="18"/>
        <rFont val="方正书宋_GBK"/>
        <charset val="0"/>
      </rPr>
      <t>釉面瓷砖</t>
    </r>
    <r>
      <rPr>
        <sz val="18"/>
        <rFont val="Arial"/>
        <charset val="0"/>
      </rPr>
      <t xml:space="preserve">
Enamelled tile</t>
    </r>
  </si>
  <si>
    <r>
      <rPr>
        <sz val="18"/>
        <rFont val="Arial"/>
        <charset val="0"/>
      </rPr>
      <t xml:space="preserve">Захар Быков
</t>
    </r>
    <r>
      <rPr>
        <sz val="18"/>
        <rFont val="方正书宋_GBK"/>
        <charset val="0"/>
      </rPr>
      <t>扎哈尔</t>
    </r>
    <r>
      <rPr>
        <sz val="18"/>
        <rFont val="Arial"/>
        <charset val="0"/>
      </rPr>
      <t>·</t>
    </r>
    <r>
      <rPr>
        <sz val="18"/>
        <rFont val="方正书宋_GBK"/>
        <charset val="0"/>
      </rPr>
      <t>贝科夫</t>
    </r>
    <r>
      <rPr>
        <sz val="18"/>
        <rFont val="Arial"/>
        <charset val="0"/>
      </rPr>
      <t xml:space="preserve">
Zakhar Bykov
</t>
    </r>
  </si>
  <si>
    <t>15 x 15 cm</t>
  </si>
  <si>
    <r>
      <rPr>
        <sz val="18"/>
        <rFont val="Arial"/>
        <charset val="0"/>
      </rPr>
      <t xml:space="preserve">Эмалевая плитка
</t>
    </r>
    <r>
      <rPr>
        <sz val="18"/>
        <rFont val="汉仪书宋二KW"/>
        <charset val="0"/>
      </rPr>
      <t>釉面瓷砖</t>
    </r>
    <r>
      <rPr>
        <sz val="18"/>
        <rFont val="Arial"/>
        <charset val="0"/>
      </rPr>
      <t xml:space="preserve">
enamelled tile</t>
    </r>
  </si>
  <si>
    <r>
      <rPr>
        <sz val="18"/>
        <rFont val="Arial"/>
        <charset val="134"/>
      </rPr>
      <t xml:space="preserve">Захар Быков учился во ВХУТЕМАСе у Александра Родченко, а затем преподавал в должности ассистента по техническому рисунку на  Деревообделочном и металлообрабатывающем факультете (в 1926 году их объединили). </t>
    </r>
    <r>
      <rPr>
        <sz val="18"/>
        <rFont val="方正书宋_GBK"/>
        <charset val="134"/>
      </rPr>
      <t>扎哈尔</t>
    </r>
    <r>
      <rPr>
        <sz val="18"/>
        <rFont val="Arial"/>
        <charset val="134"/>
      </rPr>
      <t>·</t>
    </r>
    <r>
      <rPr>
        <sz val="18"/>
        <rFont val="方正书宋_GBK"/>
        <charset val="134"/>
      </rPr>
      <t>贝科夫（</t>
    </r>
    <r>
      <rPr>
        <sz val="18"/>
        <rFont val="Arial"/>
        <charset val="134"/>
      </rPr>
      <t>Zakhar Bykov</t>
    </r>
    <r>
      <rPr>
        <sz val="18"/>
        <rFont val="方正书宋_GBK"/>
        <charset val="134"/>
      </rPr>
      <t>）在呼捷玛斯（</t>
    </r>
    <r>
      <rPr>
        <sz val="18"/>
        <rFont val="Arial"/>
        <charset val="134"/>
      </rPr>
      <t>VKHUTEMAS</t>
    </r>
    <r>
      <rPr>
        <sz val="18"/>
        <rFont val="方正书宋_GBK"/>
        <charset val="134"/>
      </rPr>
      <t>）上与亚历山大</t>
    </r>
    <r>
      <rPr>
        <sz val="18"/>
        <rFont val="Arial"/>
        <charset val="134"/>
      </rPr>
      <t>·</t>
    </r>
    <r>
      <rPr>
        <sz val="18"/>
        <rFont val="方正书宋_GBK"/>
        <charset val="134"/>
      </rPr>
      <t>罗德琴科（</t>
    </r>
    <r>
      <rPr>
        <sz val="18"/>
        <rFont val="Arial"/>
        <charset val="134"/>
      </rPr>
      <t>Alexander Rodchenko</t>
    </r>
    <r>
      <rPr>
        <sz val="18"/>
        <rFont val="方正书宋_GBK"/>
        <charset val="134"/>
      </rPr>
      <t>）一起学习，然后在木工和金属加工学院任教，担任技术制图的助理（他们于</t>
    </r>
    <r>
      <rPr>
        <sz val="18"/>
        <rFont val="Arial"/>
        <charset val="134"/>
      </rPr>
      <t>1926</t>
    </r>
    <r>
      <rPr>
        <sz val="18"/>
        <rFont val="方正书宋_GBK"/>
        <charset val="134"/>
      </rPr>
      <t>年合并）。这些是</t>
    </r>
    <r>
      <rPr>
        <sz val="18"/>
        <rFont val="Arial"/>
        <charset val="134"/>
      </rPr>
      <t>VKHUTEMAS</t>
    </r>
    <r>
      <rPr>
        <sz val="18"/>
        <rFont val="方正书宋_GBK"/>
        <charset val="134"/>
      </rPr>
      <t>的主要设计学院，亚历山大</t>
    </r>
    <r>
      <rPr>
        <sz val="18"/>
        <rFont val="Arial"/>
        <charset val="134"/>
      </rPr>
      <t>·</t>
    </r>
    <r>
      <rPr>
        <sz val="18"/>
        <rFont val="方正书宋_GBK"/>
        <charset val="134"/>
      </rPr>
      <t>罗德琴科（</t>
    </r>
    <r>
      <rPr>
        <sz val="18"/>
        <rFont val="Arial"/>
        <charset val="134"/>
      </rPr>
      <t>Alexander Rodchenko</t>
    </r>
    <r>
      <rPr>
        <sz val="18"/>
        <rFont val="方正书宋_GBK"/>
        <charset val="134"/>
      </rPr>
      <t>），安东</t>
    </r>
    <r>
      <rPr>
        <sz val="18"/>
        <rFont val="Arial"/>
        <charset val="134"/>
      </rPr>
      <t>·</t>
    </r>
    <r>
      <rPr>
        <sz val="18"/>
        <rFont val="方正书宋_GBK"/>
        <charset val="134"/>
      </rPr>
      <t>拉文斯基（</t>
    </r>
    <r>
      <rPr>
        <sz val="18"/>
        <rFont val="Arial"/>
        <charset val="134"/>
      </rPr>
      <t>Anton Lavinsky</t>
    </r>
    <r>
      <rPr>
        <sz val="18"/>
        <rFont val="方正书宋_GBK"/>
        <charset val="134"/>
      </rPr>
      <t>），埃尔利西茨基（</t>
    </r>
    <r>
      <rPr>
        <sz val="18"/>
        <rFont val="Arial"/>
        <charset val="134"/>
      </rPr>
      <t>El Lissitzky</t>
    </r>
    <r>
      <rPr>
        <sz val="18"/>
        <rFont val="方正书宋_GBK"/>
        <charset val="134"/>
      </rPr>
      <t>）和弗拉基米尔</t>
    </r>
    <r>
      <rPr>
        <sz val="18"/>
        <rFont val="Arial"/>
        <charset val="134"/>
      </rPr>
      <t>·</t>
    </r>
    <r>
      <rPr>
        <sz val="18"/>
        <rFont val="方正书宋_GBK"/>
        <charset val="134"/>
      </rPr>
      <t>塔特林（</t>
    </r>
    <r>
      <rPr>
        <sz val="18"/>
        <rFont val="Arial"/>
        <charset val="134"/>
      </rPr>
      <t>Vladimir Tatlin</t>
    </r>
    <r>
      <rPr>
        <sz val="18"/>
        <rFont val="方正书宋_GBK"/>
        <charset val="134"/>
      </rPr>
      <t>）组成了苏联工业设计学院。学生们从事公寓和公共建筑的室内设计。正是这些人应该为苏联人的生活提供舒适，功能齐全且价格适中的东西：从台灯和椅子到室内解决方案和车辆项目。</t>
    </r>
  </si>
  <si>
    <r>
      <rPr>
        <sz val="11"/>
        <rFont val="Arial"/>
        <charset val="0"/>
      </rPr>
      <t xml:space="preserve">unknown
</t>
    </r>
    <r>
      <rPr>
        <sz val="11"/>
        <rFont val="方正书宋_GBK"/>
        <charset val="0"/>
      </rPr>
      <t>佚名</t>
    </r>
  </si>
  <si>
    <t>1923-1924</t>
  </si>
  <si>
    <t>120*120*60</t>
  </si>
  <si>
    <t>20 000</t>
  </si>
  <si>
    <t>1·2</t>
  </si>
  <si>
    <r>
      <rPr>
        <sz val="18"/>
        <rFont val="Arial"/>
        <charset val="0"/>
      </rPr>
      <t xml:space="preserve">Дисциплина «Пространство»
</t>
    </r>
    <r>
      <rPr>
        <sz val="18"/>
        <rFont val="方正书宋_GBK"/>
        <charset val="0"/>
      </rPr>
      <t>课程</t>
    </r>
    <r>
      <rPr>
        <sz val="18"/>
        <rFont val="Arial"/>
        <charset val="0"/>
      </rPr>
      <t>“</t>
    </r>
    <r>
      <rPr>
        <sz val="18"/>
        <rFont val="方正书宋_GBK"/>
        <charset val="0"/>
      </rPr>
      <t>空间</t>
    </r>
    <r>
      <rPr>
        <sz val="18"/>
        <rFont val="Arial"/>
        <charset val="0"/>
      </rPr>
      <t>”</t>
    </r>
    <r>
      <rPr>
        <sz val="18"/>
        <rFont val="方正书宋_GBK"/>
        <charset val="0"/>
      </rPr>
      <t>作业</t>
    </r>
    <r>
      <rPr>
        <sz val="18"/>
        <rFont val="Arial"/>
        <charset val="0"/>
      </rPr>
      <t xml:space="preserve">
Piece for the Spacial Composition subject</t>
    </r>
  </si>
  <si>
    <r>
      <rPr>
        <sz val="18"/>
        <rFont val="Arial"/>
        <charset val="0"/>
      </rPr>
      <t xml:space="preserve">unknown
</t>
    </r>
    <r>
      <rPr>
        <sz val="18"/>
        <rFont val="方正书宋_GBK"/>
        <charset val="0"/>
      </rPr>
      <t>佚名</t>
    </r>
    <r>
      <rPr>
        <sz val="18"/>
        <rFont val="Arial"/>
        <charset val="0"/>
      </rPr>
      <t xml:space="preserve">  </t>
    </r>
  </si>
  <si>
    <r>
      <rPr>
        <sz val="18"/>
        <rFont val="Arial"/>
        <charset val="0"/>
      </rPr>
      <t>8 х 30 х 30 см
8 х 30 х 30</t>
    </r>
    <r>
      <rPr>
        <sz val="18"/>
        <rFont val="汉仪书宋二KW"/>
        <charset val="0"/>
      </rPr>
      <t>厘米</t>
    </r>
    <r>
      <rPr>
        <sz val="18"/>
        <rFont val="Arial"/>
        <charset val="0"/>
      </rPr>
      <t xml:space="preserve">
8 х 30 х 30 cm                                                                                                                                                                        </t>
    </r>
  </si>
  <si>
    <r>
      <rPr>
        <sz val="18"/>
        <rFont val="Arial"/>
        <charset val="0"/>
      </rPr>
      <t xml:space="preserve">Пластилин, дерево
</t>
    </r>
    <r>
      <rPr>
        <sz val="18"/>
        <rFont val="汉仪书宋二KW"/>
        <charset val="0"/>
      </rPr>
      <t>塑性材料、木材</t>
    </r>
    <r>
      <rPr>
        <sz val="18"/>
        <rFont val="Arial"/>
        <charset val="0"/>
      </rPr>
      <t xml:space="preserve">
modelling clay, wood</t>
    </r>
  </si>
  <si>
    <r>
      <rPr>
        <sz val="18"/>
        <rFont val="Arial"/>
        <charset val="134"/>
      </rPr>
      <t>Дисциплина «Пространство» (преподаватель Н. Ладовский, В. Кринский) - важнейшая среди пропедевтических дисциплин Основного отделения ВХУТЕМАС, где проходили первоначальную подготовку студенты всех факультетов, от  архитекторов, живописцев, скульпторов, дизайнеров (инженеров-художников), театральных декораторов, до текстильщиков, керамистов и полиграфистов. 
VKHUTEMAS</t>
    </r>
    <r>
      <rPr>
        <sz val="18"/>
        <rFont val="方正书宋_GBK"/>
        <charset val="134"/>
      </rPr>
      <t>主要的专业是</t>
    </r>
    <r>
      <rPr>
        <sz val="18"/>
        <rFont val="Arial"/>
        <charset val="134"/>
      </rPr>
      <t>“</t>
    </r>
    <r>
      <rPr>
        <sz val="18"/>
        <rFont val="方正书宋_GBK"/>
        <charset val="134"/>
      </rPr>
      <t>空间</t>
    </r>
    <r>
      <rPr>
        <sz val="18"/>
        <rFont val="Arial"/>
        <charset val="134"/>
      </rPr>
      <t>”</t>
    </r>
    <r>
      <rPr>
        <sz val="18"/>
        <rFont val="方正书宋_GBK"/>
        <charset val="134"/>
      </rPr>
      <t>学科（教师</t>
    </r>
    <r>
      <rPr>
        <sz val="18"/>
        <rFont val="Arial"/>
        <charset val="134"/>
      </rPr>
      <t>N. Ladovsky</t>
    </r>
    <r>
      <rPr>
        <sz val="18"/>
        <rFont val="方正书宋_GBK"/>
        <charset val="134"/>
      </rPr>
      <t>，</t>
    </r>
    <r>
      <rPr>
        <sz val="18"/>
        <rFont val="Arial"/>
        <charset val="134"/>
      </rPr>
      <t>V</t>
    </r>
    <r>
      <rPr>
        <sz val="18"/>
        <rFont val="方正书宋_GBK"/>
        <charset val="134"/>
      </rPr>
      <t>。</t>
    </r>
    <r>
      <rPr>
        <sz val="18"/>
        <rFont val="Arial"/>
        <charset val="134"/>
      </rPr>
      <t>Krinsky</t>
    </r>
    <r>
      <rPr>
        <sz val="18"/>
        <rFont val="方正书宋_GBK"/>
        <charset val="134"/>
      </rPr>
      <t>），该系的所有学科的学生都接受了从建筑师、画家、雕刻家、设计师（工程师、艺术家、剧院装饰者、纺织工人、陶艺家和印刷商。主要工作方法是在布局复杂的练习中进行构图构建：简单的体积和平面、元素的从属、值的比率、节奏。每个新主题都发展并加深了前一个主题，有助于渗透空间构成的本质。</t>
    </r>
  </si>
  <si>
    <r>
      <rPr>
        <sz val="11"/>
        <rFont val="Arial"/>
        <charset val="0"/>
      </rPr>
      <t xml:space="preserve">Реконструкция А.Д. Берне
МГХПА им. С.Г. Строганова
</t>
    </r>
    <r>
      <rPr>
        <sz val="11"/>
        <rFont val="方正书宋_GBK"/>
        <charset val="0"/>
      </rPr>
      <t>莫斯科斯特罗加诺夫国立工业艺术学院</t>
    </r>
    <r>
      <rPr>
        <sz val="11"/>
        <rFont val="Arial"/>
        <charset val="0"/>
      </rPr>
      <t>A·D·</t>
    </r>
    <r>
      <rPr>
        <sz val="11"/>
        <rFont val="方正书宋_GBK"/>
        <charset val="0"/>
      </rPr>
      <t>伯奈修复</t>
    </r>
    <r>
      <rPr>
        <sz val="11"/>
        <rFont val="Arial"/>
        <charset val="0"/>
      </rPr>
      <t xml:space="preserve">
Reconstruction by A.D. Berne, 
Stroganov State University of Arts and Industry
</t>
    </r>
  </si>
  <si>
    <r>
      <rPr>
        <sz val="11"/>
        <rFont val="Arial"/>
        <charset val="0"/>
      </rPr>
      <t>середина 1920-х
20</t>
    </r>
    <r>
      <rPr>
        <sz val="11"/>
        <rFont val="方正书宋_GBK"/>
        <charset val="0"/>
      </rPr>
      <t>世纪</t>
    </r>
    <r>
      <rPr>
        <sz val="11"/>
        <rFont val="Arial"/>
        <charset val="0"/>
      </rPr>
      <t>20</t>
    </r>
    <r>
      <rPr>
        <sz val="11"/>
        <rFont val="方正书宋_GBK"/>
        <charset val="0"/>
      </rPr>
      <t>年代中期</t>
    </r>
    <r>
      <rPr>
        <sz val="11"/>
        <rFont val="Arial"/>
        <charset val="0"/>
      </rPr>
      <t xml:space="preserve">
Mid 1920s</t>
    </r>
  </si>
  <si>
    <t>1·3</t>
  </si>
  <si>
    <r>
      <rPr>
        <sz val="18"/>
        <rFont val="Arial"/>
        <charset val="0"/>
      </rPr>
      <t xml:space="preserve">«Звёздная азбука» Велимира Хлебникова (200 кубиков) 
</t>
    </r>
    <r>
      <rPr>
        <sz val="18"/>
        <rFont val="方正书宋_GBK"/>
        <charset val="0"/>
      </rPr>
      <t>弗拉基米尔</t>
    </r>
    <r>
      <rPr>
        <sz val="18"/>
        <rFont val="Arial"/>
        <charset val="0"/>
      </rPr>
      <t>·</t>
    </r>
    <r>
      <rPr>
        <sz val="18"/>
        <rFont val="方正书宋_GBK"/>
        <charset val="0"/>
      </rPr>
      <t>赫列普尼科夫的</t>
    </r>
    <r>
      <rPr>
        <sz val="18"/>
        <rFont val="Arial"/>
        <charset val="0"/>
      </rPr>
      <t>"</t>
    </r>
    <r>
      <rPr>
        <sz val="18"/>
        <rFont val="方正书宋_GBK"/>
        <charset val="0"/>
      </rPr>
      <t>星体字母表</t>
    </r>
    <r>
      <rPr>
        <sz val="18"/>
        <rFont val="Arial"/>
        <charset val="0"/>
      </rPr>
      <t>"</t>
    </r>
    <r>
      <rPr>
        <sz val="18"/>
        <rFont val="方正书宋_GBK"/>
        <charset val="0"/>
      </rPr>
      <t>（</t>
    </r>
    <r>
      <rPr>
        <sz val="18"/>
        <rFont val="Arial"/>
        <charset val="0"/>
      </rPr>
      <t>200</t>
    </r>
    <r>
      <rPr>
        <sz val="18"/>
        <rFont val="方正书宋_GBK"/>
        <charset val="0"/>
      </rPr>
      <t>个立方体</t>
    </r>
    <r>
      <rPr>
        <sz val="18"/>
        <rFont val="Arial"/>
        <charset val="0"/>
      </rPr>
      <t>)</t>
    </r>
    <r>
      <rPr>
        <sz val="18"/>
        <rFont val="方正书宋_GBK"/>
        <charset val="0"/>
      </rPr>
      <t>，</t>
    </r>
    <r>
      <rPr>
        <sz val="18"/>
        <rFont val="Arial"/>
        <charset val="0"/>
      </rPr>
      <t xml:space="preserve">
'Star Alphabet' by Velimir Khlebnikov (200 blocks)</t>
    </r>
  </si>
  <si>
    <r>
      <rPr>
        <sz val="18"/>
        <rFont val="Arial"/>
        <charset val="0"/>
      </rPr>
      <t xml:space="preserve">Пётр Митурич
</t>
    </r>
    <r>
      <rPr>
        <sz val="18"/>
        <rFont val="方正书宋_GBK"/>
        <charset val="0"/>
      </rPr>
      <t>彼得</t>
    </r>
    <r>
      <rPr>
        <sz val="18"/>
        <rFont val="Arial"/>
        <charset val="0"/>
      </rPr>
      <t>·</t>
    </r>
    <r>
      <rPr>
        <sz val="18"/>
        <rFont val="方正书宋_GBK"/>
        <charset val="0"/>
      </rPr>
      <t>米图里奇</t>
    </r>
    <r>
      <rPr>
        <sz val="18"/>
        <rFont val="Arial"/>
        <charset val="0"/>
      </rPr>
      <t xml:space="preserve">
Petr Miturich</t>
    </r>
  </si>
  <si>
    <r>
      <rPr>
        <sz val="18"/>
        <rFont val="Arial"/>
        <charset val="0"/>
      </rPr>
      <t xml:space="preserve">размер 1 кубика 6,5 х 6,5 х 6,5 см 
</t>
    </r>
    <r>
      <rPr>
        <sz val="18"/>
        <rFont val="汉仪书宋二KW"/>
        <charset val="0"/>
      </rPr>
      <t>一个立方体尺寸</t>
    </r>
    <r>
      <rPr>
        <sz val="18"/>
        <rFont val="Arial"/>
        <charset val="0"/>
      </rPr>
      <t>6.5 х 6.5 х 6.5</t>
    </r>
    <r>
      <rPr>
        <sz val="18"/>
        <rFont val="汉仪书宋二KW"/>
        <charset val="0"/>
      </rPr>
      <t>厘米</t>
    </r>
    <r>
      <rPr>
        <sz val="18"/>
        <rFont val="Arial"/>
        <charset val="0"/>
      </rPr>
      <t xml:space="preserve">
each block's size: 6,5 х 6,5 х 6,5 cm </t>
    </r>
  </si>
  <si>
    <r>
      <rPr>
        <sz val="18"/>
        <rFont val="Arial"/>
        <charset val="0"/>
      </rPr>
      <t xml:space="preserve">картон, типографская печать
</t>
    </r>
    <r>
      <rPr>
        <sz val="18"/>
        <rFont val="汉仪书宋二KW"/>
        <charset val="0"/>
      </rPr>
      <t>纸板、印刷品</t>
    </r>
    <r>
      <rPr>
        <sz val="18"/>
        <rFont val="Arial"/>
        <charset val="0"/>
      </rPr>
      <t xml:space="preserve">
cardboard, letterptress printing</t>
    </r>
  </si>
  <si>
    <r>
      <rPr>
        <sz val="18"/>
        <rFont val="Arial"/>
        <charset val="134"/>
      </rPr>
      <t xml:space="preserve">«Звездная азбука» - графическая система символов, разработанная поэтом  Велимиром Хлебниковым (1885–1922) для создания общечеловеческой азбуки. Описания цветовых и физико-графических значений звуков касаются только согласных. Каждое определение звука в «Звездной азбуке» — это формула-образ. И так каждый звук таит в себе пространственную модель мира.
</t>
    </r>
    <r>
      <rPr>
        <sz val="18"/>
        <rFont val="方正书宋_GBK"/>
        <charset val="134"/>
      </rPr>
      <t>星形字母表是由诗人</t>
    </r>
    <r>
      <rPr>
        <sz val="18"/>
        <rFont val="Arial"/>
        <charset val="134"/>
      </rPr>
      <t>Velimir Khlebnikov</t>
    </r>
    <r>
      <rPr>
        <sz val="18"/>
        <rFont val="方正书宋_GBK"/>
        <charset val="134"/>
      </rPr>
      <t>（</t>
    </r>
    <r>
      <rPr>
        <sz val="18"/>
        <rFont val="Arial"/>
        <charset val="134"/>
      </rPr>
      <t>1885–1922</t>
    </r>
    <r>
      <rPr>
        <sz val="18"/>
        <rFont val="方正书宋_GBK"/>
        <charset val="134"/>
      </rPr>
      <t>）开发的符号图形系统，用于创建通用的人类字母表。声音的颜色和物理图形含义的描述仅与辅音有关。</t>
    </r>
    <r>
      <rPr>
        <sz val="18"/>
        <rFont val="Arial"/>
        <charset val="134"/>
      </rPr>
      <t xml:space="preserve"> “</t>
    </r>
    <r>
      <rPr>
        <sz val="18"/>
        <rFont val="方正书宋_GBK"/>
        <charset val="134"/>
      </rPr>
      <t>星空字母</t>
    </r>
    <r>
      <rPr>
        <sz val="18"/>
        <rFont val="Arial"/>
        <charset val="134"/>
      </rPr>
      <t>”</t>
    </r>
    <r>
      <rPr>
        <sz val="18"/>
        <rFont val="方正书宋_GBK"/>
        <charset val="134"/>
      </rPr>
      <t>中声音的每个定义都是一个公式图像。因此，每种声音都隐藏了世界的空间模型。在</t>
    </r>
    <r>
      <rPr>
        <sz val="18"/>
        <rFont val="Arial"/>
        <charset val="134"/>
      </rPr>
      <t>“</t>
    </r>
    <r>
      <rPr>
        <sz val="18"/>
        <rFont val="方正书宋_GBK"/>
        <charset val="134"/>
      </rPr>
      <t>星空字母</t>
    </r>
    <r>
      <rPr>
        <sz val="18"/>
        <rFont val="Arial"/>
        <charset val="134"/>
      </rPr>
      <t>”</t>
    </r>
    <r>
      <rPr>
        <sz val="18"/>
        <rFont val="方正书宋_GBK"/>
        <charset val="134"/>
      </rPr>
      <t>创作者的诗意世界中，过去和未来就像时间的两个维度，与现在一起创造了一个单一的三维体。杰出的制图员</t>
    </r>
    <r>
      <rPr>
        <sz val="18"/>
        <rFont val="Arial"/>
        <charset val="134"/>
      </rPr>
      <t>Pyotr Miturich</t>
    </r>
    <r>
      <rPr>
        <sz val="18"/>
        <rFont val="方正书宋_GBK"/>
        <charset val="134"/>
      </rPr>
      <t>（</t>
    </r>
    <r>
      <rPr>
        <sz val="18"/>
        <rFont val="Arial"/>
        <charset val="134"/>
      </rPr>
      <t>1887</t>
    </r>
    <r>
      <rPr>
        <sz val="18"/>
        <rFont val="方正书宋_GBK"/>
        <charset val="134"/>
      </rPr>
      <t>年至</t>
    </r>
    <r>
      <rPr>
        <sz val="18"/>
        <rFont val="Arial"/>
        <charset val="134"/>
      </rPr>
      <t>1956</t>
    </r>
    <r>
      <rPr>
        <sz val="18"/>
        <rFont val="方正书宋_GBK"/>
        <charset val="134"/>
      </rPr>
      <t>年）是诗人的朋友和学生，他以</t>
    </r>
    <r>
      <rPr>
        <sz val="18"/>
        <rFont val="Arial"/>
        <charset val="134"/>
      </rPr>
      <t>“</t>
    </r>
    <r>
      <rPr>
        <sz val="18"/>
        <rFont val="方正书宋_GBK"/>
        <charset val="134"/>
      </rPr>
      <t>三边形</t>
    </r>
    <r>
      <rPr>
        <sz val="18"/>
        <rFont val="Arial"/>
        <charset val="134"/>
      </rPr>
      <t>”</t>
    </r>
    <r>
      <rPr>
        <sz val="18"/>
        <rFont val="方正书宋_GBK"/>
        <charset val="134"/>
      </rPr>
      <t>立方体的形式设计了</t>
    </r>
    <r>
      <rPr>
        <sz val="18"/>
        <rFont val="Arial"/>
        <charset val="134"/>
      </rPr>
      <t>“ Star Alphabet”</t>
    </r>
    <r>
      <rPr>
        <sz val="18"/>
        <rFont val="方正书宋_GBK"/>
        <charset val="134"/>
      </rPr>
      <t>的图形设计。原始物被收录在诗人的侄女维拉</t>
    </r>
    <r>
      <rPr>
        <sz val="18"/>
        <rFont val="Arial"/>
        <charset val="134"/>
      </rPr>
      <t>·</t>
    </r>
    <r>
      <rPr>
        <sz val="18"/>
        <rFont val="方正书宋_GBK"/>
        <charset val="134"/>
      </rPr>
      <t>米图里希</t>
    </r>
    <r>
      <rPr>
        <sz val="18"/>
        <rFont val="Arial"/>
        <charset val="134"/>
      </rPr>
      <t>·</t>
    </r>
    <r>
      <rPr>
        <sz val="18"/>
        <rFont val="方正书宋_GBK"/>
        <charset val="134"/>
      </rPr>
      <t>赫勒布尼科娃（</t>
    </r>
    <r>
      <rPr>
        <sz val="18"/>
        <rFont val="Arial"/>
        <charset val="134"/>
      </rPr>
      <t>Vera Miturich-Khlebnikova</t>
    </r>
    <r>
      <rPr>
        <sz val="18"/>
        <rFont val="方正书宋_GBK"/>
        <charset val="134"/>
      </rPr>
      <t>）的收藏中。</t>
    </r>
  </si>
  <si>
    <r>
      <rPr>
        <sz val="11"/>
        <rFont val="Arial"/>
        <charset val="0"/>
      </rPr>
      <t>AVC Charity Foundation
AVC</t>
    </r>
    <r>
      <rPr>
        <sz val="11"/>
        <rFont val="方正书宋_GBK"/>
        <charset val="0"/>
      </rPr>
      <t>慈善基金会</t>
    </r>
    <r>
      <rPr>
        <sz val="11"/>
        <rFont val="Arial"/>
        <charset val="0"/>
      </rPr>
      <t xml:space="preserve">
AVC Charity Foundation</t>
    </r>
  </si>
  <si>
    <t>Workers' culture</t>
  </si>
  <si>
    <r>
      <rPr>
        <sz val="11"/>
        <rFont val="Arial"/>
        <charset val="0"/>
      </rPr>
      <t xml:space="preserve">Private archive of the architect Andrey Chernikhov, (Moscow)
Архив Андрея Чернихова (Москва)
</t>
    </r>
    <r>
      <rPr>
        <sz val="11"/>
        <rFont val="方正书宋_GBK"/>
        <charset val="0"/>
      </rPr>
      <t>安德烈</t>
    </r>
    <r>
      <rPr>
        <sz val="11"/>
        <rFont val="Arial"/>
        <charset val="0"/>
      </rPr>
      <t>·</t>
    </r>
    <r>
      <rPr>
        <sz val="11"/>
        <rFont val="方正书宋_GBK"/>
        <charset val="0"/>
      </rPr>
      <t>切尔尼霍夫收藏（莫斯科）</t>
    </r>
  </si>
  <si>
    <t>1·5</t>
  </si>
  <si>
    <t>https://ru.wikisource.org/wiki/%D0%97%D0%B2%D0%B5%D0%B7%D0%B4%D0%BD%D0%B0%D1%8F_%D0%B0%D0%B7%D0%B1%D1%83%D0%BA%D0%B0_%D0%92%D0%B5%D0%BB%D0%B8%D0%BC%D0%B8%D1%80%D0%B0_%D0%A5%D0%BB%D0%B5%D0%B1%D0%BD%D0%B8%D0%BA%D0%BE%D0%B2%D0%B0_(%D0%9A%D0%B5%D0%B4%D1%80%D0%BE%D0%B2)</t>
  </si>
  <si>
    <r>
      <rPr>
        <sz val="18"/>
        <rFont val="Arial"/>
        <charset val="0"/>
      </rPr>
      <t xml:space="preserve">Летнее платье 
</t>
    </r>
    <r>
      <rPr>
        <sz val="18"/>
        <rFont val="方正书宋_GBK"/>
        <charset val="0"/>
      </rPr>
      <t>夏裙</t>
    </r>
    <r>
      <rPr>
        <sz val="18"/>
        <rFont val="Arial"/>
        <charset val="0"/>
      </rPr>
      <t xml:space="preserve">
Summer dress</t>
    </r>
  </si>
  <si>
    <r>
      <rPr>
        <sz val="18"/>
        <rFont val="Arial"/>
        <charset val="0"/>
      </rPr>
      <t xml:space="preserve">Надежда Ламанова, Вера Мухина
</t>
    </r>
    <r>
      <rPr>
        <sz val="18"/>
        <rFont val="方正书宋_GBK"/>
        <charset val="0"/>
      </rPr>
      <t>娜杰日达</t>
    </r>
    <r>
      <rPr>
        <sz val="18"/>
        <rFont val="Arial"/>
        <charset val="0"/>
      </rPr>
      <t>·</t>
    </r>
    <r>
      <rPr>
        <sz val="18"/>
        <rFont val="方正书宋_GBK"/>
        <charset val="0"/>
      </rPr>
      <t>拉玛诺娃、薇拉</t>
    </r>
    <r>
      <rPr>
        <sz val="18"/>
        <rFont val="Arial"/>
        <charset val="0"/>
      </rPr>
      <t>·</t>
    </r>
    <r>
      <rPr>
        <sz val="18"/>
        <rFont val="方正书宋_GBK"/>
        <charset val="0"/>
      </rPr>
      <t>穆希娜</t>
    </r>
    <r>
      <rPr>
        <sz val="18"/>
        <rFont val="Arial"/>
        <charset val="0"/>
      </rPr>
      <t xml:space="preserve">
Nadezhda Lamanova,               Vera Mukhina</t>
    </r>
  </si>
  <si>
    <r>
      <rPr>
        <sz val="18"/>
        <rFont val="Arial"/>
        <charset val="0"/>
      </rPr>
      <t>120 х 60 см  
120 х 60</t>
    </r>
    <r>
      <rPr>
        <sz val="18"/>
        <rFont val="汉仪书宋二KW"/>
        <charset val="0"/>
      </rPr>
      <t>厘米</t>
    </r>
    <r>
      <rPr>
        <sz val="18"/>
        <rFont val="Arial"/>
        <charset val="0"/>
      </rPr>
      <t xml:space="preserve">
120 х 60 cm                                                                                                                                </t>
    </r>
  </si>
  <si>
    <r>
      <rPr>
        <sz val="18"/>
        <rFont val="Arial"/>
        <charset val="0"/>
      </rPr>
      <t xml:space="preserve">ткань хлопок
</t>
    </r>
    <r>
      <rPr>
        <sz val="18"/>
        <rFont val="汉仪书宋二KW"/>
        <charset val="0"/>
      </rPr>
      <t>棉布</t>
    </r>
    <r>
      <rPr>
        <sz val="18"/>
        <rFont val="Arial"/>
        <charset val="0"/>
      </rPr>
      <t xml:space="preserve">
cotton fabric</t>
    </r>
  </si>
  <si>
    <r>
      <rPr>
        <sz val="18"/>
        <rFont val="Arial"/>
        <charset val="134"/>
      </rPr>
      <t>В 1925 г. вышел альбом «Искусство в быту» с моделями Надежды Ламановой, адресованный самодеятельным портнихам, — с практическими рекомендациями и наглядными рисунками, как из простых материалов сшить современную одежду. 
1925</t>
    </r>
    <r>
      <rPr>
        <sz val="18"/>
        <rFont val="方正书宋_GBK"/>
        <charset val="134"/>
      </rPr>
      <t>年，</t>
    </r>
    <r>
      <rPr>
        <sz val="18"/>
        <rFont val="Arial"/>
        <charset val="134"/>
      </rPr>
      <t>Nadezhda Lamanova</t>
    </r>
    <r>
      <rPr>
        <sz val="18"/>
        <rFont val="方正书宋_GBK"/>
        <charset val="134"/>
      </rPr>
      <t>的模特发行了专著《日常生活中的艺术》，致敬业余服装设计师，并提供实用建议和关于如何用简单材料缝制现代衣服的说明图。</t>
    </r>
    <r>
      <rPr>
        <sz val="18"/>
        <rFont val="Arial"/>
        <charset val="134"/>
      </rPr>
      <t xml:space="preserve"> Lamanova</t>
    </r>
    <r>
      <rPr>
        <sz val="18"/>
        <rFont val="方正书宋_GBK"/>
        <charset val="134"/>
      </rPr>
      <t>的模特是由她的朋友，杰出的苏联雕塑家</t>
    </r>
    <r>
      <rPr>
        <sz val="18"/>
        <rFont val="Arial"/>
        <charset val="134"/>
      </rPr>
      <t>Vera Mukhina</t>
    </r>
    <r>
      <rPr>
        <sz val="18"/>
        <rFont val="方正书宋_GBK"/>
        <charset val="134"/>
      </rPr>
      <t>绘制的，当时她正与</t>
    </r>
    <r>
      <rPr>
        <sz val="18"/>
        <rFont val="Arial"/>
        <charset val="134"/>
      </rPr>
      <t>Lamanova</t>
    </r>
    <r>
      <rPr>
        <sz val="18"/>
        <rFont val="方正书宋_GBK"/>
        <charset val="134"/>
      </rPr>
      <t>共同创作新衣服。</t>
    </r>
    <r>
      <rPr>
        <sz val="18"/>
        <rFont val="Arial"/>
        <charset val="134"/>
      </rPr>
      <t xml:space="preserve"> Lamanova</t>
    </r>
    <r>
      <rPr>
        <sz val="18"/>
        <rFont val="方正书宋_GBK"/>
        <charset val="134"/>
      </rPr>
      <t>希望将民间传统与西方时尚的最新趋势相结合。她的直筒衬衫裙很像当时在巴黎流行的</t>
    </r>
    <r>
      <rPr>
        <sz val="18"/>
        <rFont val="Arial"/>
        <charset val="134"/>
      </rPr>
      <t>“</t>
    </r>
    <r>
      <rPr>
        <sz val="18"/>
        <rFont val="方正书宋_GBK"/>
        <charset val="134"/>
      </rPr>
      <t>俄罗斯风格</t>
    </r>
    <r>
      <rPr>
        <sz val="18"/>
        <rFont val="Arial"/>
        <charset val="134"/>
      </rPr>
      <t>”</t>
    </r>
    <r>
      <rPr>
        <sz val="18"/>
        <rFont val="方正书宋_GBK"/>
        <charset val="134"/>
      </rPr>
      <t>模特。对于</t>
    </r>
    <r>
      <rPr>
        <sz val="18"/>
        <rFont val="Arial"/>
        <charset val="134"/>
      </rPr>
      <t>Lamanova</t>
    </r>
    <r>
      <rPr>
        <sz val="18"/>
        <rFont val="方正书宋_GBK"/>
        <charset val="134"/>
      </rPr>
      <t>而言，不仅象征性表达很重要，而且实用性也很重要：设计的轻巧性，切割过程中没有弓步，易于制造，从前景的角度来看，这似乎是一个进行批量生产重要的优势。</t>
    </r>
  </si>
  <si>
    <r>
      <rPr>
        <sz val="11"/>
        <rFont val="Arial"/>
        <charset val="0"/>
      </rPr>
      <t xml:space="preserve">Реконструкция оригинального костюма
</t>
    </r>
    <r>
      <rPr>
        <sz val="11"/>
        <rFont val="方正书宋_GBK"/>
        <charset val="0"/>
      </rPr>
      <t>原创设计服装修复作品</t>
    </r>
    <r>
      <rPr>
        <sz val="11"/>
        <rFont val="Arial"/>
        <charset val="0"/>
      </rPr>
      <t xml:space="preserve">
Reconstruction of original costume</t>
    </r>
  </si>
  <si>
    <t>120*90*60</t>
  </si>
  <si>
    <t>Революция и быт</t>
  </si>
  <si>
    <r>
      <rPr>
        <sz val="11"/>
        <rFont val="Arial"/>
        <charset val="0"/>
      </rPr>
      <t xml:space="preserve">Private collection of Anna Koleichuk (Moscow) 
Архив-коллекция Анны Колейчук (Москва) 
</t>
    </r>
    <r>
      <rPr>
        <sz val="11"/>
        <rFont val="方正书宋_GBK"/>
        <charset val="0"/>
      </rPr>
      <t>安娜</t>
    </r>
    <r>
      <rPr>
        <sz val="11"/>
        <rFont val="Arial"/>
        <charset val="0"/>
      </rPr>
      <t>·</t>
    </r>
    <r>
      <rPr>
        <sz val="11"/>
        <rFont val="方正书宋_GBK"/>
        <charset val="0"/>
      </rPr>
      <t>科列楚克收藏（莫斯科）</t>
    </r>
  </si>
  <si>
    <t>1·17</t>
  </si>
  <si>
    <r>
      <rPr>
        <sz val="18"/>
        <rFont val="Arial"/>
        <charset val="0"/>
      </rPr>
      <t xml:space="preserve">Образец ткани 
</t>
    </r>
    <r>
      <rPr>
        <sz val="18"/>
        <rFont val="方正书宋_GBK"/>
        <charset val="0"/>
      </rPr>
      <t>布样</t>
    </r>
    <r>
      <rPr>
        <sz val="18"/>
        <rFont val="Arial"/>
        <charset val="0"/>
      </rPr>
      <t xml:space="preserve">
Fabric swatch</t>
    </r>
  </si>
  <si>
    <r>
      <rPr>
        <sz val="18"/>
        <rFont val="Arial"/>
        <charset val="0"/>
      </rPr>
      <t xml:space="preserve">Варвара Степанова
</t>
    </r>
    <r>
      <rPr>
        <sz val="18"/>
        <rFont val="方正书宋_GBK"/>
        <charset val="0"/>
      </rPr>
      <t>瓦尔瓦拉</t>
    </r>
    <r>
      <rPr>
        <sz val="18"/>
        <rFont val="Arial"/>
        <charset val="0"/>
      </rPr>
      <t>·</t>
    </r>
    <r>
      <rPr>
        <sz val="18"/>
        <rFont val="方正书宋_GBK"/>
        <charset val="0"/>
      </rPr>
      <t>斯捷帕诺娃</t>
    </r>
    <r>
      <rPr>
        <sz val="18"/>
        <rFont val="Arial"/>
        <charset val="0"/>
      </rPr>
      <t xml:space="preserve">
Varvara Stepanova</t>
    </r>
  </si>
  <si>
    <r>
      <rPr>
        <sz val="18"/>
        <rFont val="Arial"/>
        <charset val="0"/>
      </rPr>
      <t>43 х 35 см
43 х 35</t>
    </r>
    <r>
      <rPr>
        <sz val="18"/>
        <rFont val="汉仪书宋二KW"/>
        <charset val="0"/>
      </rPr>
      <t>厘米</t>
    </r>
    <r>
      <rPr>
        <sz val="18"/>
        <rFont val="Arial"/>
        <charset val="0"/>
      </rPr>
      <t xml:space="preserve">
43 х 35 cm</t>
    </r>
  </si>
  <si>
    <r>
      <rPr>
        <sz val="18"/>
        <rFont val="Arial"/>
        <charset val="0"/>
      </rPr>
      <t xml:space="preserve">ткань хлопок, байка
</t>
    </r>
    <r>
      <rPr>
        <sz val="18"/>
        <rFont val="汉仪书宋二KW"/>
        <charset val="0"/>
      </rPr>
      <t>棉布、绒布</t>
    </r>
    <r>
      <rPr>
        <sz val="18"/>
        <rFont val="Arial"/>
        <charset val="0"/>
      </rPr>
      <t xml:space="preserve">
cotton fabric, fleece</t>
    </r>
  </si>
  <si>
    <r>
      <rPr>
        <sz val="18"/>
        <rFont val="Arial"/>
        <charset val="134"/>
      </rPr>
      <t>В 1924 г. Л. Попова и В. Степанова на Первой ситценабивной фабрике разрабатывали образцы тканей, которые были запущены в производство и поступили в продажу. Конструктивисты предложили беспредметный, зрительно очень активный орнамент для набивных тканей. За короткое время (Степанова занималась текстилем около года, а Попова и того меньше) каждая из них создала больше сотни рисунков для ткани.1924</t>
    </r>
    <r>
      <rPr>
        <sz val="18"/>
        <rFont val="方正书宋_GBK"/>
        <charset val="134"/>
      </rPr>
      <t>年，波波娃（</t>
    </r>
    <r>
      <rPr>
        <sz val="18"/>
        <rFont val="Arial"/>
        <charset val="134"/>
      </rPr>
      <t>L.Popova</t>
    </r>
    <r>
      <rPr>
        <sz val="18"/>
        <rFont val="方正书宋_GBK"/>
        <charset val="134"/>
      </rPr>
      <t>）和斯捷帕诺娃（</t>
    </r>
    <r>
      <rPr>
        <sz val="18"/>
        <rFont val="Arial"/>
        <charset val="134"/>
      </rPr>
      <t>V. Stepanova</t>
    </r>
    <r>
      <rPr>
        <sz val="18"/>
        <rFont val="方正书宋_GBK"/>
        <charset val="134"/>
      </rPr>
      <t>）在第一棉印花厂开发了织物样品，并将其投入生产并开始销售。构成主义者提出了一种毫无意义的但在视觉上非常活跃的印花织物装饰物设计。新型面料的引入是社会主义生活组织的方向之一。</t>
    </r>
    <r>
      <rPr>
        <sz val="18"/>
        <rFont val="Arial"/>
        <charset val="134"/>
      </rPr>
      <t xml:space="preserve"> 1924</t>
    </r>
    <r>
      <rPr>
        <sz val="18"/>
        <rFont val="方正书宋_GBK"/>
        <charset val="134"/>
      </rPr>
      <t>年夏天，莫斯科各地的人们都穿着构成主义的织物：构成主义的绘画从本质上讲是苏联的第一种时尚。</t>
    </r>
    <r>
      <rPr>
        <sz val="18"/>
        <rFont val="Arial"/>
        <charset val="134"/>
      </rPr>
      <t xml:space="preserve"> 1925</t>
    </r>
    <r>
      <rPr>
        <sz val="18"/>
        <rFont val="方正书宋_GBK"/>
        <charset val="134"/>
      </rPr>
      <t>年，在巴黎国际装饰艺术与艺术产业展览会上展出了这组纺织品的草图。在很短的时间内（斯捷帕诺娃从事纺织品大约一年，而波波娃更少），她们每个人都为织物创造了一百多种设计。</t>
    </r>
  </si>
  <si>
    <r>
      <rPr>
        <sz val="11"/>
        <rFont val="方正书宋_GBK"/>
        <charset val="0"/>
      </rPr>
      <t>原作</t>
    </r>
    <r>
      <rPr>
        <sz val="11"/>
        <rFont val="Arial"/>
        <charset val="0"/>
      </rPr>
      <t>Original</t>
    </r>
  </si>
  <si>
    <t>1·20</t>
  </si>
  <si>
    <t>34 x 37,5 x 46 см
50 х 82 х 46 см
23 х 20 х 15 cm</t>
  </si>
  <si>
    <r>
      <rPr>
        <sz val="18"/>
        <color rgb="FF000000"/>
        <rFont val="Arial"/>
        <charset val="0"/>
      </rPr>
      <t xml:space="preserve">Алюминий
</t>
    </r>
    <r>
      <rPr>
        <sz val="18"/>
        <color rgb="FF000000"/>
        <rFont val="汉仪书宋二KW"/>
        <charset val="0"/>
      </rPr>
      <t>铝</t>
    </r>
    <r>
      <rPr>
        <sz val="18"/>
        <color rgb="FF000000"/>
        <rFont val="Arial"/>
        <charset val="0"/>
      </rPr>
      <t xml:space="preserve"> 
aluminium
Фанера
</t>
    </r>
    <r>
      <rPr>
        <sz val="18"/>
        <color rgb="FF000000"/>
        <rFont val="方正书宋_GBK"/>
        <charset val="0"/>
      </rPr>
      <t>胶合板</t>
    </r>
    <r>
      <rPr>
        <sz val="18"/>
        <color rgb="FF000000"/>
        <rFont val="Arial"/>
        <charset val="0"/>
      </rPr>
      <t xml:space="preserve">
plywood
Дерево (дуб)
</t>
    </r>
    <r>
      <rPr>
        <sz val="18"/>
        <color rgb="FF000000"/>
        <rFont val="方正书宋_GBK"/>
        <charset val="0"/>
      </rPr>
      <t>木材（橡树）</t>
    </r>
    <r>
      <rPr>
        <sz val="18"/>
        <color rgb="FF000000"/>
        <rFont val="Arial"/>
        <charset val="0"/>
      </rPr>
      <t xml:space="preserve">
wood (oak)</t>
    </r>
  </si>
  <si>
    <r>
      <rPr>
        <sz val="18"/>
        <rFont val="Arial"/>
        <charset val="134"/>
      </rPr>
      <t xml:space="preserve">Термин «конструкция» для творчества Александра Родченко стал принципиальным в 1920--1921 гг. - в период зарождения концепции конструктивизма. Пространственная конструкция представляет собой независимо стоящий (или висящий) трехмерный абстрактный объект, рассчитанный на обозрение со всех сторон. Конструкции Родченко -  это устойчивые и внутренне стабильные сооружения, в основе которых лежали как известные, так и совершенно новые конструктивные принципы.
</t>
    </r>
    <r>
      <rPr>
        <sz val="18"/>
        <rFont val="方正书宋_GBK"/>
        <charset val="134"/>
      </rPr>
      <t>亚历山大</t>
    </r>
    <r>
      <rPr>
        <sz val="18"/>
        <rFont val="Arial"/>
        <charset val="134"/>
      </rPr>
      <t>·</t>
    </r>
    <r>
      <rPr>
        <sz val="18"/>
        <rFont val="方正书宋_GBK"/>
        <charset val="134"/>
      </rPr>
      <t>罗登科（</t>
    </r>
    <r>
      <rPr>
        <sz val="18"/>
        <rFont val="Arial"/>
        <charset val="134"/>
      </rPr>
      <t>Alexander Rodchenko</t>
    </r>
    <r>
      <rPr>
        <sz val="18"/>
        <rFont val="方正书宋_GBK"/>
        <charset val="134"/>
      </rPr>
      <t>）的作品，</t>
    </r>
    <r>
      <rPr>
        <sz val="18"/>
        <rFont val="Arial"/>
        <charset val="134"/>
      </rPr>
      <t>“</t>
    </r>
    <r>
      <rPr>
        <sz val="18"/>
        <rFont val="方正书宋_GBK"/>
        <charset val="134"/>
      </rPr>
      <t>建筑</t>
    </r>
    <r>
      <rPr>
        <sz val="18"/>
        <rFont val="Arial"/>
        <charset val="134"/>
      </rPr>
      <t>”</t>
    </r>
    <r>
      <rPr>
        <sz val="18"/>
        <rFont val="方正书宋_GBK"/>
        <charset val="134"/>
      </rPr>
      <t>一词在</t>
    </r>
    <r>
      <rPr>
        <sz val="18"/>
        <rFont val="Arial"/>
        <charset val="134"/>
      </rPr>
      <t>1920-1921</t>
    </r>
    <r>
      <rPr>
        <sz val="18"/>
        <rFont val="方正书宋_GBK"/>
        <charset val="134"/>
      </rPr>
      <t>年成为一个基础概念：在建构主义概念诞生期间，空间结构是独立站立（或悬挂）的三维抽象对象，旨在从各个角度查看，彼此紧固的零件限制了结构中的内部空间。在体系结构中，两个空间之间存在关系：内部空间和外部空间。从各个角度对接的元素都给人以丰富有趣的塑料外观的印象。</t>
    </r>
    <r>
      <rPr>
        <sz val="18"/>
        <rFont val="Arial"/>
        <charset val="134"/>
      </rPr>
      <t xml:space="preserve"> Rodchenko</t>
    </r>
    <r>
      <rPr>
        <sz val="18"/>
        <rFont val="方正书宋_GBK"/>
        <charset val="134"/>
      </rPr>
      <t>的结构是稳定的和内部稳定的结构，这些结构均基于众所周知的和全新的设计原理。</t>
    </r>
  </si>
  <si>
    <r>
      <rPr>
        <sz val="11"/>
        <rFont val="Arial"/>
        <charset val="0"/>
      </rPr>
      <t xml:space="preserve">макет / реконструкция
</t>
    </r>
    <r>
      <rPr>
        <sz val="11"/>
        <rFont val="方正书宋_GBK"/>
        <charset val="0"/>
      </rPr>
      <t>模型</t>
    </r>
    <r>
      <rPr>
        <sz val="11"/>
        <rFont val="Arial"/>
        <charset val="0"/>
      </rPr>
      <t>/</t>
    </r>
    <r>
      <rPr>
        <sz val="11"/>
        <rFont val="方正书宋_GBK"/>
        <charset val="0"/>
      </rPr>
      <t>修复作品</t>
    </r>
    <r>
      <rPr>
        <sz val="11"/>
        <rFont val="Arial"/>
        <charset val="0"/>
      </rPr>
      <t xml:space="preserve">
scale model / resonstruction</t>
    </r>
  </si>
  <si>
    <t>110*110*70</t>
  </si>
  <si>
    <t>1·26</t>
  </si>
  <si>
    <r>
      <rPr>
        <sz val="18"/>
        <rFont val="Arial"/>
        <charset val="0"/>
      </rPr>
      <t xml:space="preserve">Костюм для спектакля «Смерть Тарелкина». Расплюев, верхняя часть костюма 
</t>
    </r>
    <r>
      <rPr>
        <sz val="18"/>
        <rFont val="方正书宋_GBK"/>
        <charset val="0"/>
      </rPr>
      <t>话剧</t>
    </r>
    <r>
      <rPr>
        <sz val="18"/>
        <rFont val="Arial"/>
        <charset val="0"/>
      </rPr>
      <t>“</t>
    </r>
    <r>
      <rPr>
        <sz val="18"/>
        <rFont val="方正书宋_GBK"/>
        <charset val="0"/>
      </rPr>
      <t>塔列尔金之死</t>
    </r>
    <r>
      <rPr>
        <sz val="18"/>
        <rFont val="Arial"/>
        <charset val="0"/>
      </rPr>
      <t>”</t>
    </r>
    <r>
      <rPr>
        <sz val="18"/>
        <rFont val="方正书宋_GBK"/>
        <charset val="0"/>
      </rPr>
      <t>服装，拉斯普留耶夫，上衣</t>
    </r>
    <r>
      <rPr>
        <sz val="18"/>
        <rFont val="Arial"/>
        <charset val="0"/>
      </rPr>
      <t xml:space="preserve">
Costume for 'The Death of Tarelkin' stage production. Rasplyuev, costume's outer part </t>
    </r>
  </si>
  <si>
    <r>
      <rPr>
        <sz val="18"/>
        <rFont val="Arial"/>
        <charset val="0"/>
      </rPr>
      <t xml:space="preserve">Верх: 51 х 62 см
Низ: 63 х 73 см
</t>
    </r>
    <r>
      <rPr>
        <sz val="18"/>
        <rFont val="汉仪书宋二KW"/>
        <charset val="0"/>
      </rPr>
      <t>上：</t>
    </r>
    <r>
      <rPr>
        <sz val="18"/>
        <rFont val="Arial"/>
        <charset val="0"/>
      </rPr>
      <t>51 х 62</t>
    </r>
    <r>
      <rPr>
        <sz val="18"/>
        <rFont val="汉仪书宋二KW"/>
        <charset val="0"/>
      </rPr>
      <t>厘米</t>
    </r>
    <r>
      <rPr>
        <sz val="18"/>
        <rFont val="Arial"/>
        <charset val="0"/>
      </rPr>
      <t xml:space="preserve">
</t>
    </r>
    <r>
      <rPr>
        <sz val="18"/>
        <rFont val="汉仪书宋二KW"/>
        <charset val="0"/>
      </rPr>
      <t>下：</t>
    </r>
    <r>
      <rPr>
        <sz val="18"/>
        <rFont val="Arial"/>
        <charset val="0"/>
      </rPr>
      <t xml:space="preserve"> 63 х 73</t>
    </r>
    <r>
      <rPr>
        <sz val="18"/>
        <rFont val="汉仪书宋二KW"/>
        <charset val="0"/>
      </rPr>
      <t>厘米</t>
    </r>
    <r>
      <rPr>
        <sz val="18"/>
        <rFont val="Arial"/>
        <charset val="0"/>
      </rPr>
      <t xml:space="preserve">
Top: 51 х 62 cm
Bottom: 63 х 73 cm
</t>
    </r>
  </si>
  <si>
    <r>
      <rPr>
        <sz val="18"/>
        <rFont val="Arial"/>
        <charset val="0"/>
      </rPr>
      <t xml:space="preserve">ткань
</t>
    </r>
    <r>
      <rPr>
        <sz val="18"/>
        <rFont val="汉仪书宋二KW"/>
        <charset val="0"/>
      </rPr>
      <t>布</t>
    </r>
    <r>
      <rPr>
        <sz val="18"/>
        <rFont val="Arial"/>
        <charset val="0"/>
      </rPr>
      <t xml:space="preserve">
fabric</t>
    </r>
  </si>
  <si>
    <r>
      <rPr>
        <sz val="18"/>
        <rFont val="Arial"/>
        <charset val="134"/>
      </rPr>
      <t xml:space="preserve">Костюм к постановке Всеволода Мейерхольда "Смерть Тарелкина" по одноименной пьесе Александра Сухово-Кобылина. Авторский сюжет – мелкий чиновник Тарелкин инсценирует собственную смерть, чтобы сбежать от кредиторов – режиссер решает в духе народного балагана. Актеры выходили на сцену  без грима, в костюмах, напоминающих рабочую спецодежду.
</t>
    </r>
    <r>
      <rPr>
        <sz val="18"/>
        <rFont val="方正书宋_GBK"/>
        <charset val="134"/>
      </rPr>
      <t>亚历山大</t>
    </r>
    <r>
      <rPr>
        <sz val="18"/>
        <rFont val="Arial"/>
        <charset val="134"/>
      </rPr>
      <t>·</t>
    </r>
    <r>
      <rPr>
        <sz val="18"/>
        <rFont val="方正书宋_GBK"/>
        <charset val="134"/>
      </rPr>
      <t>苏霍沃</t>
    </r>
    <r>
      <rPr>
        <sz val="18"/>
        <rFont val="Arial"/>
        <charset val="134"/>
      </rPr>
      <t>·</t>
    </r>
    <r>
      <rPr>
        <sz val="18"/>
        <rFont val="方正书宋_GBK"/>
        <charset val="134"/>
      </rPr>
      <t>科比林同名剧作的服装，用于制作弗谢沃洛德</t>
    </r>
    <r>
      <rPr>
        <sz val="18"/>
        <rFont val="Arial"/>
        <charset val="134"/>
      </rPr>
      <t>·</t>
    </r>
    <r>
      <rPr>
        <sz val="18"/>
        <rFont val="方正书宋_GBK"/>
        <charset val="134"/>
      </rPr>
      <t>迈耶霍尔德（</t>
    </r>
    <r>
      <rPr>
        <sz val="18"/>
        <rFont val="Arial"/>
        <charset val="134"/>
      </rPr>
      <t>Vsevolod Meyerhold</t>
    </r>
    <r>
      <rPr>
        <sz val="18"/>
        <rFont val="方正书宋_GBK"/>
        <charset val="134"/>
      </rPr>
      <t>）的《塔洛尔金之死》。</t>
    </r>
    <r>
      <rPr>
        <sz val="18"/>
        <rFont val="Arial"/>
        <charset val="134"/>
      </rPr>
      <t xml:space="preserve"> </t>
    </r>
    <r>
      <rPr>
        <sz val="18"/>
        <rFont val="方正书宋_GBK"/>
        <charset val="134"/>
      </rPr>
      <t>该作片展现了一个人的阴谋</t>
    </r>
    <r>
      <rPr>
        <sz val="18"/>
        <rFont val="Arial"/>
        <charset val="134"/>
      </rPr>
      <t>——</t>
    </r>
    <r>
      <rPr>
        <sz val="18"/>
        <rFont val="方正书宋_GBK"/>
        <charset val="134"/>
      </rPr>
      <t>一位小人物塔雷尔金（</t>
    </r>
    <r>
      <rPr>
        <sz val="18"/>
        <rFont val="Arial"/>
        <charset val="134"/>
      </rPr>
      <t>Tarelkin</t>
    </r>
    <r>
      <rPr>
        <sz val="18"/>
        <rFont val="方正书宋_GBK"/>
        <charset val="134"/>
      </rPr>
      <t>）假装自己的死以逃避债权人</t>
    </r>
    <r>
      <rPr>
        <sz val="18"/>
        <rFont val="Arial"/>
        <charset val="134"/>
      </rPr>
      <t>——</t>
    </r>
    <r>
      <rPr>
        <sz val="18"/>
        <rFont val="方正书宋_GBK"/>
        <charset val="134"/>
      </rPr>
      <t>导演本着民间闹剧的精神做出一个决定，即演员们不化妆就上台表演，并且穿着类似工作服的服装。</t>
    </r>
  </si>
  <si>
    <r>
      <rPr>
        <sz val="11"/>
        <rFont val="Arial"/>
        <charset val="0"/>
      </rPr>
      <t xml:space="preserve">Реконструкция
</t>
    </r>
    <r>
      <rPr>
        <sz val="11"/>
        <rFont val="方正书宋_GBK"/>
        <charset val="0"/>
      </rPr>
      <t>修复作品</t>
    </r>
    <r>
      <rPr>
        <sz val="11"/>
        <rFont val="Arial"/>
        <charset val="0"/>
      </rPr>
      <t xml:space="preserve"> 
Reconstruction</t>
    </r>
  </si>
  <si>
    <t>120*90*50</t>
  </si>
  <si>
    <t>1·38</t>
  </si>
  <si>
    <r>
      <rPr>
        <sz val="18"/>
        <rFont val="Arial"/>
        <charset val="0"/>
      </rPr>
      <t xml:space="preserve">Cкладной стул для спектакля «Инга» (вариант с круглым сидением) 
</t>
    </r>
    <r>
      <rPr>
        <sz val="18"/>
        <rFont val="方正书宋_GBK"/>
        <charset val="0"/>
      </rPr>
      <t>话剧</t>
    </r>
    <r>
      <rPr>
        <sz val="18"/>
        <rFont val="Arial"/>
        <charset val="0"/>
      </rPr>
      <t>“</t>
    </r>
    <r>
      <rPr>
        <sz val="18"/>
        <rFont val="方正书宋_GBK"/>
        <charset val="0"/>
      </rPr>
      <t>因佳</t>
    </r>
    <r>
      <rPr>
        <sz val="18"/>
        <rFont val="Arial"/>
        <charset val="0"/>
      </rPr>
      <t>”</t>
    </r>
    <r>
      <rPr>
        <sz val="18"/>
        <rFont val="方正书宋_GBK"/>
        <charset val="0"/>
      </rPr>
      <t>的折叠椅（圆形座椅）</t>
    </r>
    <r>
      <rPr>
        <sz val="18"/>
        <rFont val="Arial"/>
        <charset val="0"/>
      </rPr>
      <t xml:space="preserve">
Folding chair for 'Inga' stage production (round seat version)</t>
    </r>
  </si>
  <si>
    <r>
      <rPr>
        <sz val="18"/>
        <rFont val="Arial"/>
        <charset val="0"/>
      </rPr>
      <t>76 х 43 х 56 см (в раскрытом состоянии)
76 х 43 х 56</t>
    </r>
    <r>
      <rPr>
        <sz val="18"/>
        <rFont val="汉仪书宋二KW"/>
        <charset val="0"/>
      </rPr>
      <t>厘米（展开）</t>
    </r>
    <r>
      <rPr>
        <sz val="18"/>
        <rFont val="Arial"/>
        <charset val="0"/>
      </rPr>
      <t xml:space="preserve">
76 х 43 х 56 cm (when unfolded)
</t>
    </r>
  </si>
  <si>
    <r>
      <rPr>
        <sz val="18"/>
        <rFont val="Arial"/>
        <charset val="0"/>
      </rPr>
      <t xml:space="preserve">Оргалит, дерево, краска
</t>
    </r>
    <r>
      <rPr>
        <sz val="18"/>
        <rFont val="汉仪书宋二KW"/>
        <charset val="0"/>
      </rPr>
      <t>纤维板、木材、颜料</t>
    </r>
    <r>
      <rPr>
        <sz val="18"/>
        <rFont val="Arial"/>
        <charset val="0"/>
      </rPr>
      <t xml:space="preserve">
fiber board, wood, paint</t>
    </r>
  </si>
  <si>
    <r>
      <rPr>
        <sz val="18"/>
        <rFont val="Arial"/>
        <charset val="134"/>
      </rPr>
      <t>В 1918-м, Родченко начинает работу над серией конструкций «Складывающиеся и разбирающиеся». Само название уже предполагает проектный подход — трансформацию, переход объекта от одного состояния к другому. В их основе — геометрические элементы разных форм: прямоугольники, круги, сетки, рамки. Производственную установку решено было заменить на отдельные предметы мебели функционально-конструктивного характера.
1918</t>
    </r>
    <r>
      <rPr>
        <sz val="18"/>
        <rFont val="方正书宋_GBK"/>
        <charset val="134"/>
      </rPr>
      <t>年，罗德年科（</t>
    </r>
    <r>
      <rPr>
        <sz val="18"/>
        <rFont val="Arial"/>
        <charset val="134"/>
      </rPr>
      <t>Rodchenko</t>
    </r>
    <r>
      <rPr>
        <sz val="18"/>
        <rFont val="方正书宋_GBK"/>
        <charset val="134"/>
      </rPr>
      <t>）开始从事可折叠和可拆卸系列设计。这个名称本身已经暗示了一种项目方法：转换，即对象从一种状态过渡到另一种状态。它们基于各种形状的几何元素：矩形、圆形、网格、框架。罗琴科收集它们，试图每次都表达一种不同的可塑概念，但是在所有版本中，主题仍然是内部空间，它是由元素组合而成的。这些原则将被他用作戏剧</t>
    </r>
    <r>
      <rPr>
        <sz val="18"/>
        <rFont val="Arial"/>
        <charset val="134"/>
      </rPr>
      <t>Inga</t>
    </r>
    <r>
      <rPr>
        <sz val="18"/>
        <rFont val="方正书宋_GBK"/>
        <charset val="134"/>
      </rPr>
      <t>（</t>
    </r>
    <r>
      <rPr>
        <sz val="18"/>
        <rFont val="Arial"/>
        <charset val="134"/>
      </rPr>
      <t>1929</t>
    </r>
    <r>
      <rPr>
        <sz val="18"/>
        <rFont val="方正书宋_GBK"/>
        <charset val="134"/>
      </rPr>
      <t>）的设计基础：一部有关高级妇女的戏剧。</t>
    </r>
    <r>
      <rPr>
        <sz val="18"/>
        <rFont val="Arial"/>
        <charset val="134"/>
      </rPr>
      <t>Moskvoshvey</t>
    </r>
    <r>
      <rPr>
        <sz val="18"/>
        <rFont val="方正书宋_GBK"/>
        <charset val="134"/>
      </rPr>
      <t>工厂的负责人决定用功能性和建设性的独立家具代替生产单元。</t>
    </r>
  </si>
  <si>
    <r>
      <rPr>
        <sz val="11"/>
        <rFont val="Arial"/>
        <charset val="0"/>
      </rPr>
      <t xml:space="preserve">Реконструкция Александра Лаврентьева. 1991 год
</t>
    </r>
    <r>
      <rPr>
        <sz val="11"/>
        <rFont val="方正书宋_GBK"/>
        <charset val="0"/>
      </rPr>
      <t>亚历山大</t>
    </r>
    <r>
      <rPr>
        <sz val="11"/>
        <rFont val="Arial"/>
        <charset val="0"/>
      </rPr>
      <t>·</t>
    </r>
    <r>
      <rPr>
        <sz val="11"/>
        <rFont val="方正书宋_GBK"/>
        <charset val="0"/>
      </rPr>
      <t>拉夫连季耶夫</t>
    </r>
    <r>
      <rPr>
        <sz val="11"/>
        <rFont val="Arial"/>
        <charset val="0"/>
      </rPr>
      <t>1991</t>
    </r>
    <r>
      <rPr>
        <sz val="11"/>
        <rFont val="方正书宋_GBK"/>
        <charset val="0"/>
      </rPr>
      <t>年修复</t>
    </r>
    <r>
      <rPr>
        <sz val="11"/>
        <rFont val="Arial"/>
        <charset val="0"/>
      </rPr>
      <t xml:space="preserve">
Reconstruction by Alexander Lavrentyev. 1991 </t>
    </r>
  </si>
  <si>
    <t>100*70*80</t>
  </si>
  <si>
    <t>1·40</t>
  </si>
  <si>
    <r>
      <rPr>
        <sz val="18"/>
        <rFont val="Arial"/>
        <charset val="0"/>
      </rPr>
      <t xml:space="preserve">Чайный сервиз (7 предметов: блюдо, блюдце, десертное блюдце, чашка, молочник, сахарница, чайник) 
</t>
    </r>
    <r>
      <rPr>
        <sz val="18"/>
        <rFont val="方正书宋_GBK"/>
        <charset val="0"/>
      </rPr>
      <t>茶具（</t>
    </r>
    <r>
      <rPr>
        <sz val="18"/>
        <rFont val="Arial"/>
        <charset val="0"/>
      </rPr>
      <t>7</t>
    </r>
    <r>
      <rPr>
        <sz val="18"/>
        <rFont val="方正书宋_GBK"/>
        <charset val="0"/>
      </rPr>
      <t>件套：大碟子、小碟子、甜点碟子、杯子、牛奶罐、糖罐、茶壶）</t>
    </r>
    <r>
      <rPr>
        <sz val="18"/>
        <rFont val="Arial"/>
        <charset val="0"/>
      </rPr>
      <t xml:space="preserve">
Tea set (7 pieces: plate, saucer, dessert plate, cup, creamer, sugar bowl, tea pot)</t>
    </r>
  </si>
  <si>
    <r>
      <rPr>
        <sz val="18"/>
        <rFont val="Arial"/>
        <charset val="0"/>
      </rPr>
      <t>6 х 41 х 41 см
6 х 41 х 41</t>
    </r>
    <r>
      <rPr>
        <sz val="18"/>
        <rFont val="汉仪书宋二KW"/>
        <charset val="0"/>
      </rPr>
      <t>厘米</t>
    </r>
    <r>
      <rPr>
        <sz val="18"/>
        <rFont val="Arial"/>
        <charset val="0"/>
      </rPr>
      <t xml:space="preserve">
6 х 41 х 41 cm
</t>
    </r>
  </si>
  <si>
    <r>
      <rPr>
        <sz val="18"/>
        <rFont val="Arial"/>
        <charset val="0"/>
      </rPr>
      <t xml:space="preserve">Фарфор, трафарет надглазурный
</t>
    </r>
    <r>
      <rPr>
        <sz val="18"/>
        <rFont val="方正书宋_GBK"/>
        <charset val="0"/>
      </rPr>
      <t>瓷、镂花釉上彩</t>
    </r>
    <r>
      <rPr>
        <sz val="18"/>
        <rFont val="Arial"/>
        <charset val="0"/>
      </rPr>
      <t xml:space="preserve">
Porcelain, over-glaze stencil</t>
    </r>
  </si>
  <si>
    <r>
      <rPr>
        <sz val="18"/>
        <rFont val="Arial"/>
        <charset val="134"/>
      </rPr>
      <t xml:space="preserve">Керамический факультет ВХУТЕМАС был создан в 1920 году. Студенты обучались и формообразованию, и росписи готового белья, и созданию монументальных панно и даже мелкой пластики. Были налажены связи  с Дулевским фарфоровым заводом, на производстве которого студенты могли делать свои работы. К преподаванию и консультированию приглашались разные специалисты. Сервиз разработан Александром Родченко по заказу  керамического факультета ВХУТЕМАСа в 1922 году. Реконструкция выполнена на заводе «Фарфор Вербилок» под Москвой в 1994 году.
</t>
    </r>
    <r>
      <rPr>
        <sz val="18"/>
        <rFont val="方正书宋_GBK"/>
        <charset val="134"/>
      </rPr>
      <t>由亚历山大</t>
    </r>
    <r>
      <rPr>
        <sz val="18"/>
        <rFont val="Arial"/>
        <charset val="134"/>
      </rPr>
      <t>·</t>
    </r>
    <r>
      <rPr>
        <sz val="18"/>
        <rFont val="方正书宋_GBK"/>
        <charset val="134"/>
      </rPr>
      <t>罗德琴科（</t>
    </r>
    <r>
      <rPr>
        <sz val="18"/>
        <rFont val="Arial"/>
        <charset val="134"/>
      </rPr>
      <t>Alexander Rodchenko</t>
    </r>
    <r>
      <rPr>
        <sz val="18"/>
        <rFont val="方正书宋_GBK"/>
        <charset val="134"/>
      </rPr>
      <t>）在</t>
    </r>
    <r>
      <rPr>
        <sz val="18"/>
        <rFont val="Arial"/>
        <charset val="134"/>
      </rPr>
      <t>1922</t>
    </r>
    <r>
      <rPr>
        <sz val="18"/>
        <rFont val="方正书宋_GBK"/>
        <charset val="134"/>
      </rPr>
      <t>年根据</t>
    </r>
    <r>
      <rPr>
        <sz val="18"/>
        <rFont val="Arial"/>
        <charset val="134"/>
      </rPr>
      <t>VKHUTEMAS</t>
    </r>
    <r>
      <rPr>
        <sz val="18"/>
        <rFont val="方正书宋_GBK"/>
        <charset val="134"/>
      </rPr>
      <t>陶瓷学院的要求设计。</t>
    </r>
    <r>
      <rPr>
        <sz val="18"/>
        <rFont val="Arial"/>
        <charset val="134"/>
      </rPr>
      <t xml:space="preserve"> 1994</t>
    </r>
    <r>
      <rPr>
        <sz val="18"/>
        <rFont val="方正书宋_GBK"/>
        <charset val="134"/>
      </rPr>
      <t>年在莫斯科附近的瓷器</t>
    </r>
    <r>
      <rPr>
        <sz val="18"/>
        <rFont val="Arial"/>
        <charset val="134"/>
      </rPr>
      <t>Verbilok</t>
    </r>
    <r>
      <rPr>
        <sz val="18"/>
        <rFont val="方正书宋_GBK"/>
        <charset val="134"/>
      </rPr>
      <t>工厂进行了重新制作。</t>
    </r>
  </si>
  <si>
    <r>
      <rPr>
        <sz val="11"/>
        <rFont val="Arial"/>
        <charset val="0"/>
      </rPr>
      <t xml:space="preserve">Реконструкция по авторским эскизам
</t>
    </r>
    <r>
      <rPr>
        <sz val="11"/>
        <rFont val="方正书宋_GBK"/>
        <charset val="0"/>
      </rPr>
      <t>根据原创手稿修复作品</t>
    </r>
    <r>
      <rPr>
        <sz val="11"/>
        <rFont val="Arial"/>
        <charset val="0"/>
      </rPr>
      <t xml:space="preserve">
Reconstruction from the artists's sketches</t>
    </r>
  </si>
  <si>
    <t>1·46</t>
  </si>
  <si>
    <r>
      <rPr>
        <sz val="18"/>
        <rFont val="Arial"/>
        <charset val="0"/>
      </rPr>
      <t xml:space="preserve">Сервиз (6 предметов) 
</t>
    </r>
    <r>
      <rPr>
        <sz val="18"/>
        <rFont val="方正书宋_GBK"/>
        <charset val="0"/>
      </rPr>
      <t>茶具（</t>
    </r>
    <r>
      <rPr>
        <sz val="18"/>
        <rFont val="Arial"/>
        <charset val="0"/>
      </rPr>
      <t>6</t>
    </r>
    <r>
      <rPr>
        <sz val="18"/>
        <rFont val="方正书宋_GBK"/>
        <charset val="0"/>
      </rPr>
      <t>件套）</t>
    </r>
    <r>
      <rPr>
        <sz val="18"/>
        <rFont val="Arial"/>
        <charset val="0"/>
      </rPr>
      <t xml:space="preserve">
Tea set (6 pieces)</t>
    </r>
  </si>
  <si>
    <r>
      <rPr>
        <sz val="18"/>
        <rFont val="Arial"/>
        <charset val="0"/>
      </rPr>
      <t xml:space="preserve">Форма: Николай Суетин; рисунки Якова Чернихова
</t>
    </r>
    <r>
      <rPr>
        <sz val="18"/>
        <rFont val="方正书宋_GBK"/>
        <charset val="0"/>
      </rPr>
      <t>造型：尼古拉</t>
    </r>
    <r>
      <rPr>
        <sz val="18"/>
        <rFont val="Arial"/>
        <charset val="0"/>
      </rPr>
      <t>·</t>
    </r>
    <r>
      <rPr>
        <sz val="18"/>
        <rFont val="方正书宋_GBK"/>
        <charset val="0"/>
      </rPr>
      <t>苏耶宁；绘画：雅科夫</t>
    </r>
    <r>
      <rPr>
        <sz val="18"/>
        <rFont val="Arial"/>
        <charset val="0"/>
      </rPr>
      <t>·</t>
    </r>
    <r>
      <rPr>
        <sz val="18"/>
        <rFont val="方正书宋_GBK"/>
        <charset val="0"/>
      </rPr>
      <t>切尔尼霍夫</t>
    </r>
    <r>
      <rPr>
        <sz val="18"/>
        <rFont val="Arial"/>
        <charset val="0"/>
      </rPr>
      <t xml:space="preserve">
Shape by Nikolay Suetin;decoration design by Yakov Chernikhov
</t>
    </r>
  </si>
  <si>
    <r>
      <rPr>
        <sz val="18"/>
        <rFont val="Arial"/>
        <charset val="0"/>
      </rPr>
      <t xml:space="preserve">Высота: от 30 до 35 см, от 12, 5 до 13 см. Ширина от 14 до 15 см.
</t>
    </r>
    <r>
      <rPr>
        <sz val="18"/>
        <rFont val="汉仪书宋二KW"/>
        <charset val="0"/>
      </rPr>
      <t>高</t>
    </r>
    <r>
      <rPr>
        <sz val="18"/>
        <rFont val="Arial"/>
        <charset val="0"/>
      </rPr>
      <t>30-35</t>
    </r>
    <r>
      <rPr>
        <sz val="18"/>
        <rFont val="汉仪书宋二KW"/>
        <charset val="0"/>
      </rPr>
      <t>厘米，</t>
    </r>
    <r>
      <rPr>
        <sz val="18"/>
        <rFont val="Arial"/>
        <charset val="0"/>
      </rPr>
      <t>12.5-13</t>
    </r>
    <r>
      <rPr>
        <sz val="18"/>
        <rFont val="汉仪书宋二KW"/>
        <charset val="0"/>
      </rPr>
      <t>厘米；</t>
    </r>
    <r>
      <rPr>
        <sz val="18"/>
        <rFont val="Arial"/>
        <charset val="0"/>
      </rPr>
      <t xml:space="preserve">
</t>
    </r>
    <r>
      <rPr>
        <sz val="18"/>
        <rFont val="汉仪书宋二KW"/>
        <charset val="0"/>
      </rPr>
      <t>宽</t>
    </r>
    <r>
      <rPr>
        <sz val="18"/>
        <rFont val="Arial"/>
        <charset val="0"/>
      </rPr>
      <t>14-15</t>
    </r>
    <r>
      <rPr>
        <sz val="18"/>
        <rFont val="汉仪书宋二KW"/>
        <charset val="0"/>
      </rPr>
      <t>厘米</t>
    </r>
    <r>
      <rPr>
        <sz val="18"/>
        <rFont val="Arial"/>
        <charset val="0"/>
      </rPr>
      <t xml:space="preserve">
height: from 30 to 35 cm, from 12, 5 to 13 cm. Width from 14 to 15 cm.</t>
    </r>
  </si>
  <si>
    <r>
      <rPr>
        <sz val="18"/>
        <rFont val="Arial"/>
        <charset val="0"/>
      </rPr>
      <t xml:space="preserve">Фарфор, трафарет
</t>
    </r>
    <r>
      <rPr>
        <sz val="18"/>
        <rFont val="汉仪书宋二KW"/>
        <charset val="0"/>
      </rPr>
      <t>瓷、镂花</t>
    </r>
    <r>
      <rPr>
        <sz val="18"/>
        <rFont val="Arial"/>
        <charset val="0"/>
      </rPr>
      <t xml:space="preserve">
Porcelain, stencil  </t>
    </r>
  </si>
  <si>
    <r>
      <rPr>
        <sz val="18"/>
        <rFont val="Arial"/>
        <charset val="134"/>
      </rPr>
      <t xml:space="preserve">Сервиз, выполненный с использованием форм, разработанных Николаем Суетиным и нанесением рисунка по композициям Якова Чернихова из цикла "Конструкции архитектурных и машинных форм" (1927-1930)
</t>
    </r>
    <r>
      <rPr>
        <sz val="18"/>
        <rFont val="方正书宋_GBK"/>
        <charset val="134"/>
      </rPr>
      <t>该作品使用了</t>
    </r>
    <r>
      <rPr>
        <sz val="18"/>
        <rFont val="Arial"/>
        <charset val="134"/>
      </rPr>
      <t>Nikolai Suetin</t>
    </r>
    <r>
      <rPr>
        <sz val="18"/>
        <rFont val="方正书宋_GBK"/>
        <charset val="134"/>
      </rPr>
      <t>的设计风格，并借鉴了</t>
    </r>
    <r>
      <rPr>
        <sz val="18"/>
        <rFont val="Arial"/>
        <charset val="134"/>
      </rPr>
      <t>“</t>
    </r>
    <r>
      <rPr>
        <sz val="18"/>
        <rFont val="方正书宋_GBK"/>
        <charset val="134"/>
      </rPr>
      <t>建筑和机械形式的结构</t>
    </r>
    <r>
      <rPr>
        <sz val="18"/>
        <rFont val="Arial"/>
        <charset val="134"/>
      </rPr>
      <t>”</t>
    </r>
    <r>
      <rPr>
        <sz val="18"/>
        <rFont val="方正书宋_GBK"/>
        <charset val="134"/>
      </rPr>
      <t>（</t>
    </r>
    <r>
      <rPr>
        <sz val="18"/>
        <rFont val="Arial"/>
        <charset val="134"/>
      </rPr>
      <t>1927-1930</t>
    </r>
    <r>
      <rPr>
        <sz val="18"/>
        <rFont val="方正书宋_GBK"/>
        <charset val="134"/>
      </rPr>
      <t>）时期中</t>
    </r>
    <r>
      <rPr>
        <sz val="18"/>
        <rFont val="Arial"/>
        <charset val="134"/>
      </rPr>
      <t>Yakov Chernikhov</t>
    </r>
    <r>
      <rPr>
        <sz val="18"/>
        <rFont val="方正书宋_GBK"/>
        <charset val="134"/>
      </rPr>
      <t>的作品</t>
    </r>
  </si>
  <si>
    <t>2004-2006</t>
  </si>
  <si>
    <r>
      <rPr>
        <sz val="11"/>
        <rFont val="Arial"/>
        <charset val="0"/>
      </rPr>
      <t xml:space="preserve">Современное изделие
</t>
    </r>
    <r>
      <rPr>
        <sz val="11"/>
        <rFont val="方正书宋_GBK"/>
        <charset val="0"/>
      </rPr>
      <t>现代制品</t>
    </r>
    <r>
      <rPr>
        <sz val="11"/>
        <rFont val="Arial"/>
        <charset val="0"/>
      </rPr>
      <t xml:space="preserve">
Contemporary reconstruction</t>
    </r>
  </si>
  <si>
    <t>100*80*80</t>
  </si>
  <si>
    <t>1·47</t>
  </si>
  <si>
    <r>
      <rPr>
        <sz val="18"/>
        <rFont val="Arial"/>
        <charset val="0"/>
      </rPr>
      <t>Детекторный радиоприемник типа «ПФ» (приемник фарфоровый) 
“PF”</t>
    </r>
    <r>
      <rPr>
        <sz val="18"/>
        <rFont val="方正书宋_GBK"/>
        <charset val="0"/>
      </rPr>
      <t>型无线电接收器（瓷器接收器）</t>
    </r>
    <r>
      <rPr>
        <sz val="18"/>
        <rFont val="Arial"/>
        <charset val="0"/>
      </rPr>
      <t xml:space="preserve">
PF-type Detector Radio (porcelain radio)</t>
    </r>
  </si>
  <si>
    <r>
      <rPr>
        <sz val="18"/>
        <rFont val="Arial"/>
        <charset val="0"/>
      </rPr>
      <t xml:space="preserve">Тверская фабрика им. М.И. Калинина
</t>
    </r>
    <r>
      <rPr>
        <sz val="18"/>
        <rFont val="方正书宋_GBK"/>
        <charset val="0"/>
      </rPr>
      <t>特维尔加里宁彩陶厂</t>
    </r>
    <r>
      <rPr>
        <sz val="18"/>
        <rFont val="Arial"/>
        <charset val="0"/>
      </rPr>
      <t xml:space="preserve">
Tver M.I. Kalinin Factory</t>
    </r>
  </si>
  <si>
    <r>
      <rPr>
        <sz val="18"/>
        <rFont val="Arial"/>
        <charset val="0"/>
      </rPr>
      <t xml:space="preserve">высота 13,5 см, диаметр 13, 5 см
</t>
    </r>
    <r>
      <rPr>
        <sz val="18"/>
        <rFont val="方正书宋_GBK"/>
        <charset val="0"/>
      </rPr>
      <t>高度</t>
    </r>
    <r>
      <rPr>
        <sz val="18"/>
        <rFont val="Arial"/>
        <charset val="0"/>
      </rPr>
      <t>13.5</t>
    </r>
    <r>
      <rPr>
        <sz val="18"/>
        <rFont val="方正书宋_GBK"/>
        <charset val="0"/>
      </rPr>
      <t>厘米，直径</t>
    </r>
    <r>
      <rPr>
        <sz val="18"/>
        <rFont val="Arial"/>
        <charset val="0"/>
      </rPr>
      <t>13,5</t>
    </r>
    <r>
      <rPr>
        <sz val="18"/>
        <rFont val="方正书宋_GBK"/>
        <charset val="0"/>
      </rPr>
      <t>厘米</t>
    </r>
  </si>
  <si>
    <r>
      <rPr>
        <sz val="18"/>
        <rFont val="Arial"/>
        <charset val="0"/>
      </rPr>
      <t>Фарфор, металл</t>
    </r>
    <r>
      <rPr>
        <sz val="18"/>
        <rFont val="汉仪书宋二KW"/>
        <charset val="0"/>
      </rPr>
      <t>瓷器、金属</t>
    </r>
  </si>
  <si>
    <r>
      <rPr>
        <sz val="18"/>
        <rFont val="Arial"/>
        <charset val="134"/>
      </rPr>
      <t xml:space="preserve">Аббревиатура «ПФ» расшифровывается как «приемник фарфоровый». Фарфоровый корпус обеспечивал наилучшую изоляцию и качество сигнала, но затратная технология его производства делала такие приемники самыми дорогими в своей категории. </t>
    </r>
    <r>
      <rPr>
        <sz val="18"/>
        <rFont val="方正书宋_GBK"/>
        <charset val="134"/>
      </rPr>
      <t>缩写</t>
    </r>
    <r>
      <rPr>
        <sz val="18"/>
        <rFont val="Arial"/>
        <charset val="134"/>
      </rPr>
      <t>“PF”</t>
    </r>
    <r>
      <rPr>
        <sz val="18"/>
        <rFont val="方正书宋_GBK"/>
        <charset val="134"/>
      </rPr>
      <t>代表</t>
    </r>
    <r>
      <rPr>
        <sz val="18"/>
        <rFont val="Arial"/>
        <charset val="134"/>
      </rPr>
      <t>“</t>
    </r>
    <r>
      <rPr>
        <sz val="18"/>
        <rFont val="方正书宋_GBK"/>
        <charset val="134"/>
      </rPr>
      <t>瓷器</t>
    </r>
    <r>
      <rPr>
        <sz val="18"/>
        <rFont val="Arial"/>
        <charset val="134"/>
      </rPr>
      <t>”</t>
    </r>
    <r>
      <rPr>
        <sz val="18"/>
        <rFont val="方正书宋_GBK"/>
        <charset val="134"/>
      </rPr>
      <t>。</t>
    </r>
    <r>
      <rPr>
        <sz val="18"/>
        <rFont val="Arial"/>
        <charset val="134"/>
      </rPr>
      <t xml:space="preserve"> </t>
    </r>
    <r>
      <rPr>
        <sz val="18"/>
        <rFont val="方正书宋_GBK"/>
        <charset val="134"/>
      </rPr>
      <t>瓷制的轴具有最佳的隔离能力，能够传递高质量的信号，但是其复杂的制造技术使这些接收器成为同类产品中最昂贵的。它用于接收</t>
    </r>
    <r>
      <rPr>
        <sz val="18"/>
        <rFont val="Arial"/>
        <charset val="134"/>
      </rPr>
      <t>“</t>
    </r>
    <r>
      <rPr>
        <sz val="18"/>
        <rFont val="方正书宋_GBK"/>
        <charset val="134"/>
      </rPr>
      <t>头戴式耳机</t>
    </r>
    <r>
      <rPr>
        <sz val="18"/>
        <rFont val="Arial"/>
        <charset val="134"/>
      </rPr>
      <t>”</t>
    </r>
    <r>
      <rPr>
        <sz val="18"/>
        <rFont val="方正书宋_GBK"/>
        <charset val="134"/>
      </rPr>
      <t>中的广播电台的广播信号。接收器表面的图像描绘了能够覆盖整个地球的无线电广播的能力：当时的广播电台，特别是在苏联，主要在长波上运行，信号能够覆盖数百公里甚至数千公里。在</t>
    </r>
    <r>
      <rPr>
        <sz val="18"/>
        <rFont val="Arial"/>
        <charset val="134"/>
      </rPr>
      <t>20</t>
    </r>
    <r>
      <rPr>
        <sz val="18"/>
        <rFont val="方正书宋_GBK"/>
        <charset val="134"/>
      </rPr>
      <t>世纪</t>
    </r>
    <r>
      <rPr>
        <sz val="18"/>
        <rFont val="Arial"/>
        <charset val="134"/>
      </rPr>
      <t>20</t>
    </r>
    <r>
      <rPr>
        <sz val="18"/>
        <rFont val="方正书宋_GBK"/>
        <charset val="134"/>
      </rPr>
      <t>年代和</t>
    </r>
    <r>
      <rPr>
        <sz val="18"/>
        <rFont val="Arial"/>
        <charset val="134"/>
      </rPr>
      <t>30</t>
    </r>
    <r>
      <rPr>
        <sz val="18"/>
        <rFont val="方正书宋_GBK"/>
        <charset val="134"/>
      </rPr>
      <t>年代，将世界革命的思想传达给全世界其他国家的无产阶级是非常重要的。接收器表面上的文字呼吁人们收听广播：像是</t>
    </r>
    <r>
      <rPr>
        <sz val="18"/>
        <rFont val="Arial"/>
        <charset val="134"/>
      </rPr>
      <t>V.I.</t>
    </r>
    <r>
      <rPr>
        <sz val="18"/>
        <rFont val="方正书宋_GBK"/>
        <charset val="134"/>
      </rPr>
      <t>的</t>
    </r>
    <r>
      <rPr>
        <sz val="18"/>
        <rFont val="Arial"/>
        <charset val="134"/>
      </rPr>
      <t>“</t>
    </r>
    <r>
      <rPr>
        <sz val="18"/>
        <rFont val="方正书宋_GBK"/>
        <charset val="134"/>
      </rPr>
      <t>不用纸张、没有距离的报纸</t>
    </r>
    <r>
      <rPr>
        <sz val="18"/>
        <rFont val="Arial"/>
        <charset val="134"/>
      </rPr>
      <t>”</t>
    </r>
    <r>
      <rPr>
        <sz val="18"/>
        <rFont val="方正书宋_GBK"/>
        <charset val="134"/>
      </rPr>
      <t>，</t>
    </r>
    <r>
      <rPr>
        <sz val="18"/>
        <rFont val="Arial"/>
        <charset val="134"/>
      </rPr>
      <t>“</t>
    </r>
    <r>
      <rPr>
        <sz val="18"/>
        <rFont val="方正书宋_GBK"/>
        <charset val="134"/>
      </rPr>
      <t>列宁在</t>
    </r>
    <r>
      <rPr>
        <sz val="18"/>
        <rFont val="Arial"/>
        <charset val="134"/>
      </rPr>
      <t>1918</t>
    </r>
    <r>
      <rPr>
        <sz val="18"/>
        <rFont val="方正书宋_GBK"/>
        <charset val="134"/>
      </rPr>
      <t>年</t>
    </r>
    <r>
      <rPr>
        <sz val="18"/>
        <rFont val="Arial"/>
        <charset val="134"/>
      </rPr>
      <t>”</t>
    </r>
    <r>
      <rPr>
        <sz val="18"/>
        <rFont val="方正书宋_GBK"/>
        <charset val="134"/>
      </rPr>
      <t>。</t>
    </r>
  </si>
  <si>
    <r>
      <rPr>
        <sz val="11"/>
        <rFont val="Arial"/>
        <charset val="0"/>
      </rPr>
      <t xml:space="preserve">Тверская фабрика им. М.И. Калинина
</t>
    </r>
    <r>
      <rPr>
        <sz val="11"/>
        <rFont val="方正书宋_GBK"/>
        <charset val="0"/>
      </rPr>
      <t>特维尔加里宁陶瓷厂</t>
    </r>
    <r>
      <rPr>
        <sz val="11"/>
        <rFont val="Arial"/>
        <charset val="0"/>
      </rPr>
      <t xml:space="preserve">
Tver M.I. Kalinin Factory</t>
    </r>
  </si>
  <si>
    <r>
      <rPr>
        <sz val="11"/>
        <rFont val="Arial"/>
        <charset val="0"/>
      </rPr>
      <t>начало 1930-х 
1930</t>
    </r>
    <r>
      <rPr>
        <sz val="11"/>
        <rFont val="方正书宋_GBK"/>
        <charset val="0"/>
      </rPr>
      <t>年代初</t>
    </r>
    <r>
      <rPr>
        <sz val="11"/>
        <rFont val="Arial"/>
        <charset val="0"/>
      </rPr>
      <t xml:space="preserve"> 
early 1930s
</t>
    </r>
  </si>
  <si>
    <t>5 150</t>
  </si>
  <si>
    <t>1200
（中方估价）</t>
  </si>
  <si>
    <t>Агитпроп в действии</t>
  </si>
  <si>
    <r>
      <rPr>
        <sz val="11"/>
        <rFont val="Arial"/>
        <charset val="0"/>
      </rPr>
      <t xml:space="preserve">Private collection of Juri Kamenev (Moscow)\ 
Коллекция Юрия Каменева (Москва)
</t>
    </r>
    <r>
      <rPr>
        <sz val="11"/>
        <rFont val="方正书宋_GBK"/>
        <charset val="0"/>
      </rPr>
      <t>尤里</t>
    </r>
    <r>
      <rPr>
        <sz val="11"/>
        <rFont val="Arial"/>
        <charset val="0"/>
      </rPr>
      <t>·</t>
    </r>
    <r>
      <rPr>
        <sz val="11"/>
        <rFont val="方正书宋_GBK"/>
        <charset val="0"/>
      </rPr>
      <t>卡缅涅夫收藏（莫斯科）</t>
    </r>
  </si>
  <si>
    <t>1·48</t>
  </si>
  <si>
    <r>
      <rPr>
        <sz val="18"/>
        <rFont val="Arial"/>
        <charset val="0"/>
      </rPr>
      <t xml:space="preserve">Проект костюма для спектакля «Смерть Тарелкина» 
</t>
    </r>
    <r>
      <rPr>
        <sz val="18"/>
        <rFont val="方正书宋_GBK"/>
        <charset val="0"/>
      </rPr>
      <t>话剧</t>
    </r>
    <r>
      <rPr>
        <sz val="18"/>
        <rFont val="Arial"/>
        <charset val="0"/>
      </rPr>
      <t>“</t>
    </r>
    <r>
      <rPr>
        <sz val="18"/>
        <rFont val="方正书宋_GBK"/>
        <charset val="0"/>
      </rPr>
      <t>塔列尔金之死</t>
    </r>
    <r>
      <rPr>
        <sz val="18"/>
        <rFont val="Arial"/>
        <charset val="0"/>
      </rPr>
      <t>”</t>
    </r>
    <r>
      <rPr>
        <sz val="18"/>
        <rFont val="方正书宋_GBK"/>
        <charset val="0"/>
      </rPr>
      <t>服装式样草图</t>
    </r>
    <r>
      <rPr>
        <sz val="18"/>
        <rFont val="Arial"/>
        <charset val="0"/>
      </rPr>
      <t xml:space="preserve">
Costume design for 'The Death of Tarelkin' stage production</t>
    </r>
  </si>
  <si>
    <t>35,7х44,5 см</t>
  </si>
  <si>
    <r>
      <rPr>
        <sz val="18"/>
        <rFont val="Arial"/>
        <charset val="0"/>
      </rPr>
      <t xml:space="preserve">Бумага, карандаш
</t>
    </r>
    <r>
      <rPr>
        <sz val="18"/>
        <rFont val="汉仪书宋二KW"/>
        <charset val="0"/>
      </rPr>
      <t>纸、铅笔</t>
    </r>
    <r>
      <rPr>
        <sz val="18"/>
        <rFont val="Arial"/>
        <charset val="0"/>
      </rPr>
      <t xml:space="preserve">
paper, pencil</t>
    </r>
  </si>
  <si>
    <r>
      <rPr>
        <sz val="18"/>
        <rFont val="Arial"/>
        <charset val="134"/>
      </rPr>
      <t>Эскиз костюма к постановке Всеволода Мейерхольда "Смерть Тарелкина" по одноименной пьесе Александра Сухово-Кобылина. Авторский сюжет – мелкий чиновник Тарелкин инсценирует собственную смерть, чтобы сбежать от кредиторов – режиссер решает в духе народного балагана. Актеры выходили на сцену  без грима, в костюмах, напоминающих рабочую спецодежду.
Vsevolod Meyerhold</t>
    </r>
    <r>
      <rPr>
        <sz val="18"/>
        <rFont val="方正书宋_GBK"/>
        <charset val="134"/>
      </rPr>
      <t>的作品</t>
    </r>
    <r>
      <rPr>
        <sz val="18"/>
        <rFont val="Arial"/>
        <charset val="134"/>
      </rPr>
      <t>“ Tarelkin</t>
    </r>
    <r>
      <rPr>
        <sz val="18"/>
        <rFont val="方正书宋_GBK"/>
        <charset val="134"/>
      </rPr>
      <t>之死</t>
    </r>
    <r>
      <rPr>
        <sz val="18"/>
        <rFont val="Arial"/>
        <charset val="134"/>
      </rPr>
      <t>”</t>
    </r>
    <r>
      <rPr>
        <sz val="18"/>
        <rFont val="方正书宋_GBK"/>
        <charset val="134"/>
      </rPr>
      <t>的服装设计，基于亚历山大</t>
    </r>
    <r>
      <rPr>
        <sz val="18"/>
        <rFont val="Arial"/>
        <charset val="134"/>
      </rPr>
      <t>·</t>
    </r>
    <r>
      <rPr>
        <sz val="18"/>
        <rFont val="方正书宋_GBK"/>
        <charset val="134"/>
      </rPr>
      <t>苏霍沃</t>
    </r>
    <r>
      <rPr>
        <sz val="18"/>
        <rFont val="Arial"/>
        <charset val="134"/>
      </rPr>
      <t>-</t>
    </r>
    <r>
      <rPr>
        <sz val="18"/>
        <rFont val="方正书宋_GBK"/>
        <charset val="134"/>
      </rPr>
      <t>科比林的同名作品。</t>
    </r>
    <r>
      <rPr>
        <sz val="18"/>
        <rFont val="Arial"/>
        <charset val="134"/>
      </rPr>
      <t xml:space="preserve"> </t>
    </r>
    <r>
      <rPr>
        <sz val="18"/>
        <rFont val="方正书宋_GBK"/>
        <charset val="134"/>
      </rPr>
      <t>表现人的阴谋：一位小人物塔雷尔金（</t>
    </r>
    <r>
      <rPr>
        <sz val="18"/>
        <rFont val="Arial"/>
        <charset val="134"/>
      </rPr>
      <t>Tarelkin</t>
    </r>
    <r>
      <rPr>
        <sz val="18"/>
        <rFont val="方正书宋_GBK"/>
        <charset val="134"/>
      </rPr>
      <t>）假装自己的死以逃避债权人，导演本着民间闹剧的精神做出决定，因此演员们不化妆就上台表演，并且穿着类似工作服的服装。</t>
    </r>
  </si>
  <si>
    <r>
      <rPr>
        <sz val="11"/>
        <rFont val="Arial"/>
        <charset val="0"/>
      </rPr>
      <t xml:space="preserve">Варвара Степанова
</t>
    </r>
    <r>
      <rPr>
        <sz val="11"/>
        <rFont val="方正书宋_GBK"/>
        <charset val="0"/>
      </rPr>
      <t>瓦尔瓦拉</t>
    </r>
    <r>
      <rPr>
        <sz val="11"/>
        <rFont val="Arial"/>
        <charset val="0"/>
      </rPr>
      <t>·</t>
    </r>
    <r>
      <rPr>
        <sz val="11"/>
        <rFont val="方正书宋_GBK"/>
        <charset val="0"/>
      </rPr>
      <t>斯捷潘诺娃</t>
    </r>
    <r>
      <rPr>
        <sz val="11"/>
        <rFont val="Arial"/>
        <charset val="0"/>
      </rPr>
      <t xml:space="preserve">
Varvara Stepanova</t>
    </r>
  </si>
  <si>
    <t>1·83</t>
  </si>
  <si>
    <r>
      <rPr>
        <sz val="18"/>
        <rFont val="Arial"/>
        <charset val="0"/>
      </rPr>
      <t>Композиция из цикла «Аристография»
“</t>
    </r>
    <r>
      <rPr>
        <sz val="18"/>
        <rFont val="方正书宋_GBK"/>
        <charset val="0"/>
      </rPr>
      <t>最好的构图</t>
    </r>
    <r>
      <rPr>
        <sz val="18"/>
        <rFont val="Arial"/>
        <charset val="0"/>
      </rPr>
      <t>”</t>
    </r>
    <r>
      <rPr>
        <sz val="18"/>
        <rFont val="方正书宋_GBK"/>
        <charset val="0"/>
      </rPr>
      <t>系列作品</t>
    </r>
    <r>
      <rPr>
        <sz val="18"/>
        <rFont val="Arial"/>
        <charset val="0"/>
      </rPr>
      <t xml:space="preserve">
Composition from the 'Aristography' series</t>
    </r>
  </si>
  <si>
    <r>
      <rPr>
        <sz val="18"/>
        <rFont val="Arial"/>
        <charset val="0"/>
      </rPr>
      <t xml:space="preserve">
29,9 х 23,7 см
29.9 х 23.7 </t>
    </r>
    <r>
      <rPr>
        <sz val="18"/>
        <rFont val="汉仪书宋二KW"/>
        <charset val="0"/>
      </rPr>
      <t>厘米</t>
    </r>
    <r>
      <rPr>
        <sz val="18"/>
        <rFont val="Arial"/>
        <charset val="0"/>
      </rPr>
      <t xml:space="preserve">
29,9 х 23,7 cm</t>
    </r>
  </si>
  <si>
    <r>
      <rPr>
        <sz val="18"/>
        <rFont val="Arial"/>
        <charset val="0"/>
      </rPr>
      <t xml:space="preserve">Бумага, гуашь, тушь
</t>
    </r>
    <r>
      <rPr>
        <sz val="18"/>
        <rFont val="汉仪书宋二KW"/>
        <charset val="0"/>
      </rPr>
      <t>纸、水粉、墨</t>
    </r>
    <r>
      <rPr>
        <sz val="18"/>
        <rFont val="Arial"/>
        <charset val="0"/>
      </rPr>
      <t xml:space="preserve">
paper, gouache, ink</t>
    </r>
  </si>
  <si>
    <r>
      <rPr>
        <sz val="18"/>
        <rFont val="Arial"/>
        <charset val="134"/>
      </rPr>
      <t xml:space="preserve">С 1915 до середины 1920-х годов Яков Чернихов работает над циклами беспредметной графики, назвав их «Эксприматика» и «Аристография». Исследования законов супрематических построений стало своеобразным фундаментом  последующих экспериментов в архитектуре, графике и педагогике.  
</t>
    </r>
    <r>
      <rPr>
        <sz val="18"/>
        <rFont val="方正书宋_GBK"/>
        <charset val="134"/>
      </rPr>
      <t>从</t>
    </r>
    <r>
      <rPr>
        <sz val="18"/>
        <rFont val="Arial"/>
        <charset val="134"/>
      </rPr>
      <t>1915</t>
    </r>
    <r>
      <rPr>
        <sz val="18"/>
        <rFont val="方正书宋_GBK"/>
        <charset val="134"/>
      </rPr>
      <t>年到</t>
    </r>
    <r>
      <rPr>
        <sz val="18"/>
        <rFont val="Arial"/>
        <charset val="134"/>
      </rPr>
      <t>1920</t>
    </r>
    <r>
      <rPr>
        <sz val="18"/>
        <rFont val="方正书宋_GBK"/>
        <charset val="134"/>
      </rPr>
      <t>年代中期，雅科夫</t>
    </r>
    <r>
      <rPr>
        <sz val="18"/>
        <rFont val="Arial"/>
        <charset val="134"/>
      </rPr>
      <t>·</t>
    </r>
    <r>
      <rPr>
        <sz val="18"/>
        <rFont val="方正书宋_GBK"/>
        <charset val="134"/>
      </rPr>
      <t>切尔尼科夫（</t>
    </r>
    <r>
      <rPr>
        <sz val="18"/>
        <rFont val="Arial"/>
        <charset val="134"/>
      </rPr>
      <t>Yakov Chernikhov</t>
    </r>
    <r>
      <rPr>
        <sz val="18"/>
        <rFont val="方正书宋_GBK"/>
        <charset val="134"/>
      </rPr>
      <t>）研究了非客观图形的周期，称其为</t>
    </r>
    <r>
      <rPr>
        <sz val="18"/>
        <rFont val="Arial"/>
        <charset val="134"/>
      </rPr>
      <t>“ Exprimatics”</t>
    </r>
    <r>
      <rPr>
        <sz val="18"/>
        <rFont val="方正书宋_GBK"/>
        <charset val="134"/>
      </rPr>
      <t>和</t>
    </r>
    <r>
      <rPr>
        <sz val="18"/>
        <rFont val="Arial"/>
        <charset val="134"/>
      </rPr>
      <t>“ Aristography”</t>
    </r>
    <r>
      <rPr>
        <sz val="18"/>
        <rFont val="方正书宋_GBK"/>
        <charset val="134"/>
      </rPr>
      <t>。对至上主义构造定律的研究成为建筑，图形学和教学法后续实验的基础。这些作品具有教学意义，并且是切尔尼科夫（</t>
    </r>
    <r>
      <rPr>
        <sz val="18"/>
        <rFont val="Arial"/>
        <charset val="134"/>
      </rPr>
      <t>Chernikhov</t>
    </r>
    <r>
      <rPr>
        <sz val="18"/>
        <rFont val="方正书宋_GBK"/>
        <charset val="134"/>
      </rPr>
      <t>）称为</t>
    </r>
    <r>
      <rPr>
        <sz val="18"/>
        <rFont val="Arial"/>
        <charset val="134"/>
      </rPr>
      <t>“</t>
    </r>
    <r>
      <rPr>
        <sz val="18"/>
        <rFont val="方正书宋_GBK"/>
        <charset val="134"/>
      </rPr>
      <t>构图写作方法</t>
    </r>
    <r>
      <rPr>
        <sz val="18"/>
        <rFont val="Arial"/>
        <charset val="134"/>
      </rPr>
      <t>”</t>
    </r>
    <r>
      <rPr>
        <sz val="18"/>
        <rFont val="方正书宋_GBK"/>
        <charset val="134"/>
      </rPr>
      <t>的一种创新的图形教学方法的一部分。它的主要任务是向学生灌输形式感、体积感、空间感、节奏感和色彩感，以教导他们进行空间思考。他利用非目标元素构造最复杂构图的创造性系统，使得探索物体的构造本质并创建空间结构的各种组合成为可能。</t>
    </r>
  </si>
  <si>
    <t>2 250 000</t>
  </si>
  <si>
    <t>1·84</t>
  </si>
  <si>
    <r>
      <rPr>
        <sz val="18"/>
        <rFont val="Arial"/>
        <charset val="0"/>
      </rPr>
      <t xml:space="preserve">Чайник
</t>
    </r>
    <r>
      <rPr>
        <sz val="18"/>
        <rFont val="方正书宋_GBK"/>
        <charset val="0"/>
      </rPr>
      <t>茶壶</t>
    </r>
  </si>
  <si>
    <r>
      <rPr>
        <sz val="18"/>
        <rFont val="Arial"/>
        <charset val="0"/>
      </rPr>
      <t xml:space="preserve">Казимир Малевич
</t>
    </r>
    <r>
      <rPr>
        <sz val="18"/>
        <rFont val="方正书宋_GBK"/>
        <charset val="0"/>
      </rPr>
      <t>卡齐米尔</t>
    </r>
    <r>
      <rPr>
        <sz val="18"/>
        <rFont val="Arial"/>
        <charset val="0"/>
      </rPr>
      <t>·</t>
    </r>
    <r>
      <rPr>
        <sz val="18"/>
        <rFont val="方正书宋_GBK"/>
        <charset val="0"/>
      </rPr>
      <t>马列维奇（</t>
    </r>
    <r>
      <rPr>
        <sz val="18"/>
        <rFont val="Arial"/>
        <charset val="0"/>
      </rPr>
      <t>Kazimir Malevich</t>
    </r>
    <r>
      <rPr>
        <sz val="18"/>
        <rFont val="方正书宋_GBK"/>
        <charset val="0"/>
      </rPr>
      <t>）</t>
    </r>
  </si>
  <si>
    <t>12 х 18 см, высота 18 см</t>
  </si>
  <si>
    <r>
      <rPr>
        <sz val="18"/>
        <rFont val="Arial"/>
        <charset val="0"/>
      </rPr>
      <t xml:space="preserve">фарфор
</t>
    </r>
    <r>
      <rPr>
        <sz val="18"/>
        <rFont val="汉仪书宋二KW"/>
        <charset val="0"/>
      </rPr>
      <t>瓷器</t>
    </r>
  </si>
  <si>
    <r>
      <rPr>
        <sz val="18"/>
        <rFont val="Arial"/>
        <charset val="134"/>
      </rPr>
      <t>в 1922-м году учеников Казимира Малевича - Николая Суетина и Илью Чашника - зачислили в штат глино-фарфорового завода в Петрограде (ныне Императорский фарфоровый завод), где они вместе со своим наставником занялись разработкой кухонной посуды. До этого советские художники-авангардисты, работая с фарфором, практически не создавали новых форм, предпочитая расписывать готовое «белье» из дореволюционных запасов, оставшееся на складах в большом количестве.
1922</t>
    </r>
    <r>
      <rPr>
        <sz val="18"/>
        <rFont val="方正书宋_GBK"/>
        <charset val="134"/>
      </rPr>
      <t>年，卡齐米尔</t>
    </r>
    <r>
      <rPr>
        <sz val="18"/>
        <rFont val="Arial"/>
        <charset val="134"/>
      </rPr>
      <t>·</t>
    </r>
    <r>
      <rPr>
        <sz val="18"/>
        <rFont val="方正书宋_GBK"/>
        <charset val="134"/>
      </rPr>
      <t>马列维奇（</t>
    </r>
    <r>
      <rPr>
        <sz val="18"/>
        <rFont val="Arial"/>
        <charset val="134"/>
      </rPr>
      <t>Kazimir Malevich</t>
    </r>
    <r>
      <rPr>
        <sz val="18"/>
        <rFont val="方正书宋_GBK"/>
        <charset val="134"/>
      </rPr>
      <t>）的学生</t>
    </r>
    <r>
      <rPr>
        <sz val="18"/>
        <rFont val="Arial"/>
        <charset val="134"/>
      </rPr>
      <t>-</t>
    </r>
    <r>
      <rPr>
        <sz val="18"/>
        <rFont val="方正书宋_GBK"/>
        <charset val="134"/>
      </rPr>
      <t>尼古拉</t>
    </r>
    <r>
      <rPr>
        <sz val="18"/>
        <rFont val="Arial"/>
        <charset val="134"/>
      </rPr>
      <t>·</t>
    </r>
    <r>
      <rPr>
        <sz val="18"/>
        <rFont val="方正书宋_GBK"/>
        <charset val="134"/>
      </rPr>
      <t>苏廷（</t>
    </r>
    <r>
      <rPr>
        <sz val="18"/>
        <rFont val="Arial"/>
        <charset val="134"/>
      </rPr>
      <t>Nikolai Suetin</t>
    </r>
    <r>
      <rPr>
        <sz val="18"/>
        <rFont val="方正书宋_GBK"/>
        <charset val="134"/>
      </rPr>
      <t>）和伊利亚</t>
    </r>
    <r>
      <rPr>
        <sz val="18"/>
        <rFont val="Arial"/>
        <charset val="134"/>
      </rPr>
      <t>·</t>
    </r>
    <r>
      <rPr>
        <sz val="18"/>
        <rFont val="方正书宋_GBK"/>
        <charset val="134"/>
      </rPr>
      <t>查什尼克（</t>
    </r>
    <r>
      <rPr>
        <sz val="18"/>
        <rFont val="Arial"/>
        <charset val="134"/>
      </rPr>
      <t>Ilya Chashnik</t>
    </r>
    <r>
      <rPr>
        <sz val="18"/>
        <rFont val="方正书宋_GBK"/>
        <charset val="134"/>
      </rPr>
      <t>），被彼得格勒的黏土瓷器工厂（现为帝国瓷器工厂）录取为员工，在那里他们与导师一起开始开发厨房用具。</t>
    </r>
    <r>
      <rPr>
        <sz val="18"/>
        <rFont val="Arial"/>
        <charset val="134"/>
      </rPr>
      <t xml:space="preserve"> </t>
    </r>
    <r>
      <rPr>
        <sz val="18"/>
        <rFont val="方正书宋_GBK"/>
        <charset val="134"/>
      </rPr>
      <t>在此之前，苏联前卫艺术家与瓷器合作实际上并没有创造出新的形式，而是倾向于使用大量革命前存货来涂抹现成的</t>
    </r>
    <r>
      <rPr>
        <sz val="18"/>
        <rFont val="Arial"/>
        <charset val="134"/>
      </rPr>
      <t>“</t>
    </r>
    <r>
      <rPr>
        <sz val="18"/>
        <rFont val="方正书宋_GBK"/>
        <charset val="134"/>
      </rPr>
      <t>亚麻布</t>
    </r>
    <r>
      <rPr>
        <sz val="18"/>
        <rFont val="Arial"/>
        <charset val="134"/>
      </rPr>
      <t>”</t>
    </r>
    <r>
      <rPr>
        <sz val="18"/>
        <rFont val="方正书宋_GBK"/>
        <charset val="134"/>
      </rPr>
      <t>，这些存货大量留在仓库中。</t>
    </r>
    <r>
      <rPr>
        <sz val="18"/>
        <rFont val="Arial"/>
        <charset val="134"/>
      </rPr>
      <t xml:space="preserve">
</t>
    </r>
  </si>
  <si>
    <t>unknown</t>
  </si>
  <si>
    <t>1920-30-е</t>
  </si>
  <si>
    <r>
      <rPr>
        <sz val="11"/>
        <rFont val="Arial"/>
        <charset val="0"/>
      </rPr>
      <t xml:space="preserve">реплики
</t>
    </r>
    <r>
      <rPr>
        <sz val="11"/>
        <rFont val="方正书宋_GBK"/>
        <charset val="0"/>
      </rPr>
      <t>复制品</t>
    </r>
  </si>
  <si>
    <t>1·110</t>
  </si>
  <si>
    <r>
      <rPr>
        <sz val="18"/>
        <rFont val="Arial"/>
        <charset val="0"/>
      </rPr>
      <t>Металлический стакан «X лет Октябрьской революции» 
“</t>
    </r>
    <r>
      <rPr>
        <sz val="18"/>
        <rFont val="方正书宋_GBK"/>
        <charset val="0"/>
      </rPr>
      <t>十月革命</t>
    </r>
    <r>
      <rPr>
        <sz val="18"/>
        <rFont val="Arial"/>
        <charset val="0"/>
      </rPr>
      <t>10</t>
    </r>
    <r>
      <rPr>
        <sz val="18"/>
        <rFont val="方正书宋_GBK"/>
        <charset val="0"/>
      </rPr>
      <t>周年</t>
    </r>
    <r>
      <rPr>
        <sz val="18"/>
        <rFont val="Arial"/>
        <charset val="0"/>
      </rPr>
      <t>”</t>
    </r>
    <r>
      <rPr>
        <sz val="18"/>
        <rFont val="方正书宋_GBK"/>
        <charset val="0"/>
      </rPr>
      <t>金属杯</t>
    </r>
    <r>
      <rPr>
        <sz val="18"/>
        <rFont val="Arial"/>
        <charset val="0"/>
      </rPr>
      <t xml:space="preserve">
'10th Anniversary of the October Revolution' metal cup</t>
    </r>
  </si>
  <si>
    <r>
      <rPr>
        <sz val="18"/>
        <rFont val="Arial"/>
        <charset val="0"/>
      </rPr>
      <t xml:space="preserve">высота 11 см, диаметр 8 см
</t>
    </r>
    <r>
      <rPr>
        <sz val="18"/>
        <rFont val="汉仪书宋二KW"/>
        <charset val="0"/>
      </rPr>
      <t>高</t>
    </r>
    <r>
      <rPr>
        <sz val="18"/>
        <rFont val="Arial"/>
        <charset val="0"/>
      </rPr>
      <t>11</t>
    </r>
    <r>
      <rPr>
        <sz val="18"/>
        <rFont val="汉仪书宋二KW"/>
        <charset val="0"/>
      </rPr>
      <t>厘米，直径</t>
    </r>
    <r>
      <rPr>
        <sz val="18"/>
        <rFont val="Arial"/>
        <charset val="0"/>
      </rPr>
      <t>8</t>
    </r>
    <r>
      <rPr>
        <sz val="18"/>
        <rFont val="汉仪书宋二KW"/>
        <charset val="0"/>
      </rPr>
      <t>厘米</t>
    </r>
    <r>
      <rPr>
        <sz val="18"/>
        <rFont val="Arial"/>
        <charset val="0"/>
      </rPr>
      <t xml:space="preserve">
height 11 cm, diameter 8 cm</t>
    </r>
  </si>
  <si>
    <r>
      <rPr>
        <sz val="18"/>
        <rFont val="Arial"/>
        <charset val="0"/>
      </rPr>
      <t xml:space="preserve">металл
</t>
    </r>
    <r>
      <rPr>
        <sz val="18"/>
        <rFont val="汉仪书宋二KW"/>
        <charset val="0"/>
      </rPr>
      <t>金属</t>
    </r>
    <r>
      <rPr>
        <sz val="18"/>
        <rFont val="Arial"/>
        <charset val="0"/>
      </rPr>
      <t xml:space="preserve">
metal</t>
    </r>
  </si>
  <si>
    <r>
      <rPr>
        <sz val="18"/>
        <rFont val="Arial"/>
        <charset val="134"/>
      </rPr>
      <t>Металлический стакан, изготовленный к 10-летней годовщине Окрябрьской революции, "Пролетарии всех стран, соединяйтесь!"</t>
    </r>
    <r>
      <rPr>
        <sz val="18"/>
        <rFont val="方正书宋_GBK"/>
        <charset val="134"/>
      </rPr>
      <t>这批金属玻璃杯是为了纪念奥克里亚布斯克（</t>
    </r>
    <r>
      <rPr>
        <sz val="18"/>
        <rFont val="Arial"/>
        <charset val="134"/>
      </rPr>
      <t>Okryabrsk</t>
    </r>
    <r>
      <rPr>
        <sz val="18"/>
        <rFont val="方正书宋_GBK"/>
        <charset val="134"/>
      </rPr>
      <t>）革命</t>
    </r>
    <r>
      <rPr>
        <sz val="18"/>
        <rFont val="Arial"/>
        <charset val="134"/>
      </rPr>
      <t>10</t>
    </r>
    <r>
      <rPr>
        <sz val="18"/>
        <rFont val="方正书宋_GBK"/>
        <charset val="134"/>
      </rPr>
      <t>周年而制作的，上面装饰着苏联的标志和一句口号</t>
    </r>
    <r>
      <rPr>
        <sz val="18"/>
        <rFont val="Arial"/>
        <charset val="134"/>
      </rPr>
      <t>“</t>
    </r>
    <r>
      <rPr>
        <sz val="18"/>
        <rFont val="方正书宋_GBK"/>
        <charset val="134"/>
      </rPr>
      <t>所有国家的工人，团结一致！</t>
    </r>
    <r>
      <rPr>
        <sz val="18"/>
        <rFont val="Arial"/>
        <charset val="134"/>
      </rPr>
      <t>”</t>
    </r>
  </si>
  <si>
    <t>120*100*60</t>
  </si>
  <si>
    <t>152 000</t>
  </si>
  <si>
    <r>
      <rPr>
        <sz val="12"/>
        <rFont val="宋体"/>
        <charset val="134"/>
      </rPr>
      <t>1 723</t>
    </r>
    <r>
      <rPr>
        <b/>
        <sz val="12"/>
        <rFont val="Arial"/>
        <charset val="134"/>
      </rPr>
      <t xml:space="preserve"> </t>
    </r>
  </si>
  <si>
    <r>
      <rPr>
        <sz val="11"/>
        <rFont val="Arial"/>
        <charset val="0"/>
      </rPr>
      <t xml:space="preserve">Private collection of Alex Lachmann (Moscow)
Alex Lachman Gallery / коллекция Алекса Лахмана (Москва)
</t>
    </r>
    <r>
      <rPr>
        <sz val="11"/>
        <rFont val="方正书宋_GBK"/>
        <charset val="0"/>
      </rPr>
      <t>埃里克斯</t>
    </r>
    <r>
      <rPr>
        <sz val="11"/>
        <rFont val="Arial"/>
        <charset val="0"/>
      </rPr>
      <t>·</t>
    </r>
    <r>
      <rPr>
        <sz val="11"/>
        <rFont val="方正书宋_GBK"/>
        <charset val="0"/>
      </rPr>
      <t>拉赫曼美术馆</t>
    </r>
    <r>
      <rPr>
        <sz val="11"/>
        <rFont val="Arial"/>
        <charset val="0"/>
      </rPr>
      <t>/</t>
    </r>
    <r>
      <rPr>
        <sz val="11"/>
        <rFont val="方正书宋_GBK"/>
        <charset val="0"/>
      </rPr>
      <t>埃里克斯</t>
    </r>
    <r>
      <rPr>
        <sz val="11"/>
        <rFont val="Arial"/>
        <charset val="0"/>
      </rPr>
      <t>·</t>
    </r>
    <r>
      <rPr>
        <sz val="11"/>
        <rFont val="方正书宋_GBK"/>
        <charset val="0"/>
      </rPr>
      <t>拉赫曼收藏（莫斯科）</t>
    </r>
  </si>
  <si>
    <t>1·7</t>
  </si>
  <si>
    <r>
      <rPr>
        <sz val="18"/>
        <rFont val="Arial"/>
        <charset val="0"/>
      </rPr>
      <t xml:space="preserve">Модели женского  и мужского производственных костюмов 
</t>
    </r>
    <r>
      <rPr>
        <sz val="18"/>
        <rFont val="方正书宋_GBK"/>
        <charset val="0"/>
      </rPr>
      <t>女式、男式工作服式样</t>
    </r>
    <r>
      <rPr>
        <sz val="18"/>
        <rFont val="Arial"/>
        <charset val="0"/>
      </rPr>
      <t xml:space="preserve">
Women's and men's workwear </t>
    </r>
  </si>
  <si>
    <r>
      <rPr>
        <sz val="18"/>
        <rFont val="Arial"/>
        <charset val="0"/>
      </rPr>
      <t xml:space="preserve">Варвара Степанова и Александр Родченко
</t>
    </r>
    <r>
      <rPr>
        <sz val="18"/>
        <rFont val="方正书宋_GBK"/>
        <charset val="0"/>
      </rPr>
      <t>瓦尔瓦拉</t>
    </r>
    <r>
      <rPr>
        <sz val="18"/>
        <rFont val="Arial"/>
        <charset val="0"/>
      </rPr>
      <t>·</t>
    </r>
    <r>
      <rPr>
        <sz val="18"/>
        <rFont val="方正书宋_GBK"/>
        <charset val="0"/>
      </rPr>
      <t>斯捷帕诺娃、亚历山大</t>
    </r>
    <r>
      <rPr>
        <sz val="18"/>
        <rFont val="Arial"/>
        <charset val="0"/>
      </rPr>
      <t>·</t>
    </r>
    <r>
      <rPr>
        <sz val="18"/>
        <rFont val="方正书宋_GBK"/>
        <charset val="0"/>
      </rPr>
      <t>罗德琴科</t>
    </r>
    <r>
      <rPr>
        <sz val="18"/>
        <rFont val="Arial"/>
        <charset val="0"/>
      </rPr>
      <t xml:space="preserve">
Varvara Stepanova and Alexander Rodchenko</t>
    </r>
  </si>
  <si>
    <r>
      <rPr>
        <sz val="18"/>
        <rFont val="Arial"/>
        <charset val="0"/>
      </rPr>
      <t>1. куртка 64х120, в плечах 43; юбка 70х52                                    2. куртка 76х130, в плечах 46; брюки 110х45                                 1.</t>
    </r>
    <r>
      <rPr>
        <sz val="18"/>
        <rFont val="汉仪书宋二KW"/>
        <charset val="0"/>
      </rPr>
      <t>夹克</t>
    </r>
    <r>
      <rPr>
        <sz val="18"/>
        <rFont val="Arial"/>
        <charset val="0"/>
      </rPr>
      <t xml:space="preserve"> 64x120</t>
    </r>
    <r>
      <rPr>
        <sz val="18"/>
        <rFont val="汉仪书宋二KW"/>
        <charset val="0"/>
      </rPr>
      <t>，位于肩膀</t>
    </r>
    <r>
      <rPr>
        <sz val="18"/>
        <rFont val="Arial"/>
        <charset val="0"/>
      </rPr>
      <t>43</t>
    </r>
    <r>
      <rPr>
        <sz val="18"/>
        <rFont val="汉仪书宋二KW"/>
        <charset val="0"/>
      </rPr>
      <t>处；</t>
    </r>
    <r>
      <rPr>
        <sz val="18"/>
        <rFont val="Arial"/>
        <charset val="0"/>
      </rPr>
      <t xml:space="preserve"> </t>
    </r>
    <r>
      <rPr>
        <sz val="18"/>
        <rFont val="汉仪书宋二KW"/>
        <charset val="0"/>
      </rPr>
      <t>裙子</t>
    </r>
    <r>
      <rPr>
        <sz val="18"/>
        <rFont val="Arial"/>
        <charset val="0"/>
      </rPr>
      <t>70x52   
2.</t>
    </r>
    <r>
      <rPr>
        <sz val="18"/>
        <rFont val="汉仪书宋二KW"/>
        <charset val="0"/>
      </rPr>
      <t>夹克</t>
    </r>
    <r>
      <rPr>
        <sz val="18"/>
        <rFont val="Arial"/>
        <charset val="0"/>
      </rPr>
      <t>76x130</t>
    </r>
    <r>
      <rPr>
        <sz val="18"/>
        <rFont val="汉仪书宋二KW"/>
        <charset val="0"/>
      </rPr>
      <t>，在肩膀</t>
    </r>
    <r>
      <rPr>
        <sz val="18"/>
        <rFont val="Arial"/>
        <charset val="0"/>
      </rPr>
      <t>46</t>
    </r>
    <r>
      <rPr>
        <sz val="18"/>
        <rFont val="汉仪书宋二KW"/>
        <charset val="0"/>
      </rPr>
      <t>处；</t>
    </r>
    <r>
      <rPr>
        <sz val="18"/>
        <rFont val="Arial"/>
        <charset val="0"/>
      </rPr>
      <t xml:space="preserve"> </t>
    </r>
    <r>
      <rPr>
        <sz val="18"/>
        <rFont val="汉仪书宋二KW"/>
        <charset val="0"/>
      </rPr>
      <t>裤子</t>
    </r>
    <r>
      <rPr>
        <sz val="18"/>
        <rFont val="Arial"/>
        <charset val="0"/>
      </rPr>
      <t xml:space="preserve">110x45               </t>
    </r>
  </si>
  <si>
    <r>
      <rPr>
        <sz val="18"/>
        <rFont val="Arial"/>
        <charset val="134"/>
      </rPr>
      <t>Одним из направлений в советском дизайне 1920-х гг. стала разработка функциональной рабочей одежды – прозодежды. Крой моделей конструктивистов представлял собой, как правило, сочетание прямоугольных и трапециевидных деталей разного цвета. Такая простота конструкции была не только проявлением общей для 1920-х гг. абсолютизации геометрических форм, но и предполагала изготовление одежды промышленным способом.</t>
    </r>
    <r>
      <rPr>
        <sz val="18"/>
        <rFont val="方正书宋_GBK"/>
        <charset val="134"/>
      </rPr>
      <t>体现了</t>
    </r>
    <r>
      <rPr>
        <sz val="18"/>
        <rFont val="Arial"/>
        <charset val="134"/>
      </rPr>
      <t>1920</t>
    </r>
    <r>
      <rPr>
        <sz val="18"/>
        <rFont val="方正书宋_GBK"/>
        <charset val="134"/>
      </rPr>
      <t>年代苏联设计的趋势之一的是功能性工作服的开发设计。构成主义模型的切入点通常是不同颜色的矩形和梯形部分的组合。这种简单的设计不仅体现了</t>
    </r>
    <r>
      <rPr>
        <sz val="18"/>
        <rFont val="Arial"/>
        <charset val="134"/>
      </rPr>
      <t>1920</t>
    </r>
    <r>
      <rPr>
        <sz val="18"/>
        <rFont val="方正书宋_GBK"/>
        <charset val="134"/>
      </rPr>
      <t>年代的共同点，也就是几何形状的绝对化，还假定以工业的方式制造服装。</t>
    </r>
  </si>
  <si>
    <r>
      <rPr>
        <sz val="11"/>
        <rFont val="Arial"/>
        <charset val="0"/>
      </rPr>
      <t>1920-е
20</t>
    </r>
    <r>
      <rPr>
        <sz val="11"/>
        <rFont val="方正书宋_GBK"/>
        <charset val="0"/>
      </rPr>
      <t>世纪</t>
    </r>
    <r>
      <rPr>
        <sz val="11"/>
        <rFont val="Arial"/>
        <charset val="0"/>
      </rPr>
      <t>20</t>
    </r>
    <r>
      <rPr>
        <sz val="11"/>
        <rFont val="方正书宋_GBK"/>
        <charset val="0"/>
      </rPr>
      <t>年代</t>
    </r>
    <r>
      <rPr>
        <sz val="11"/>
        <rFont val="Arial"/>
        <charset val="0"/>
      </rPr>
      <t xml:space="preserve">
1920s</t>
    </r>
  </si>
  <si>
    <r>
      <rPr>
        <sz val="11"/>
        <rFont val="Arial"/>
        <charset val="0"/>
      </rPr>
      <t xml:space="preserve">Реконструкция оригинальных костюмов
</t>
    </r>
    <r>
      <rPr>
        <sz val="11"/>
        <rFont val="方正书宋_GBK"/>
        <charset val="0"/>
      </rPr>
      <t>原创设计服装修复作品</t>
    </r>
    <r>
      <rPr>
        <sz val="11"/>
        <rFont val="Arial"/>
        <charset val="0"/>
      </rPr>
      <t xml:space="preserve">
Reconstruction of original costume
</t>
    </r>
  </si>
  <si>
    <t xml:space="preserve">450 000
</t>
  </si>
  <si>
    <t>2 000</t>
  </si>
  <si>
    <t xml:space="preserve">5400
</t>
  </si>
  <si>
    <t>1·16</t>
  </si>
  <si>
    <r>
      <rPr>
        <sz val="18"/>
        <rFont val="Arial"/>
        <charset val="0"/>
      </rPr>
      <t xml:space="preserve">1. Копировальная бумага для пишущих машин (папка); 2.Коробка от ленты для пишущих машин «Союз»; 3. коробка
1. </t>
    </r>
    <r>
      <rPr>
        <sz val="18"/>
        <rFont val="方正书宋_GBK"/>
        <charset val="0"/>
      </rPr>
      <t>打字机用复写纸（文件夹）；</t>
    </r>
    <r>
      <rPr>
        <sz val="18"/>
        <rFont val="Arial"/>
        <charset val="0"/>
      </rPr>
      <t xml:space="preserve"> 2.“</t>
    </r>
    <r>
      <rPr>
        <sz val="18"/>
        <rFont val="方正书宋_GBK"/>
        <charset val="0"/>
      </rPr>
      <t>联盟</t>
    </r>
    <r>
      <rPr>
        <sz val="18"/>
        <rFont val="Arial"/>
        <charset val="0"/>
      </rPr>
      <t>”</t>
    </r>
    <r>
      <rPr>
        <sz val="18"/>
        <rFont val="方正书宋_GBK"/>
        <charset val="0"/>
      </rPr>
      <t>打字机色带盒；</t>
    </r>
    <r>
      <rPr>
        <sz val="18"/>
        <rFont val="Arial"/>
        <charset val="0"/>
      </rPr>
      <t xml:space="preserve">3. </t>
    </r>
    <r>
      <rPr>
        <sz val="18"/>
        <rFont val="方正书宋_GBK"/>
        <charset val="0"/>
      </rPr>
      <t>盒子</t>
    </r>
    <r>
      <rPr>
        <sz val="18"/>
        <rFont val="Arial"/>
        <charset val="0"/>
      </rPr>
      <t xml:space="preserve">
1. Typerwriter carbon paper (folder); 2. 'Soyuz'  typewriter tape box; 3.box </t>
    </r>
  </si>
  <si>
    <r>
      <rPr>
        <sz val="18"/>
        <rFont val="Arial"/>
        <charset val="0"/>
      </rPr>
      <t xml:space="preserve">Александр Родченко
</t>
    </r>
    <r>
      <rPr>
        <sz val="18"/>
        <rFont val="方正书宋_GBK"/>
        <charset val="0"/>
      </rPr>
      <t>亚历山大</t>
    </r>
    <r>
      <rPr>
        <sz val="18"/>
        <rFont val="Arial"/>
        <charset val="0"/>
      </rPr>
      <t>·</t>
    </r>
    <r>
      <rPr>
        <sz val="18"/>
        <rFont val="方正书宋_GBK"/>
        <charset val="0"/>
      </rPr>
      <t>罗德琴科</t>
    </r>
    <r>
      <rPr>
        <sz val="18"/>
        <rFont val="Arial"/>
        <charset val="0"/>
      </rPr>
      <t xml:space="preserve">
Alexander Rodchenko           ОРИГИНАЛ</t>
    </r>
  </si>
  <si>
    <r>
      <rPr>
        <sz val="18"/>
        <rFont val="Arial"/>
        <charset val="0"/>
      </rPr>
      <t xml:space="preserve">1. 35,5 х 23 см;  2. 4,5 х 11,5 х 18 см;  3. 6,5 х 6,5 см
1. 35.5 х 23 </t>
    </r>
    <r>
      <rPr>
        <sz val="18"/>
        <rFont val="汉仪书宋二KW"/>
        <charset val="0"/>
      </rPr>
      <t>厘米；</t>
    </r>
    <r>
      <rPr>
        <sz val="18"/>
        <rFont val="Arial"/>
        <charset val="0"/>
      </rPr>
      <t>2. 4.5 х 11.5 х 18</t>
    </r>
    <r>
      <rPr>
        <sz val="18"/>
        <rFont val="汉仪书宋二KW"/>
        <charset val="0"/>
      </rPr>
      <t>厘米；</t>
    </r>
    <r>
      <rPr>
        <sz val="18"/>
        <rFont val="Arial"/>
        <charset val="0"/>
      </rPr>
      <t>3. 6.5 х 6.5</t>
    </r>
    <r>
      <rPr>
        <sz val="18"/>
        <rFont val="汉仪书宋二KW"/>
        <charset val="0"/>
      </rPr>
      <t>厘米</t>
    </r>
    <r>
      <rPr>
        <sz val="18"/>
        <rFont val="Arial"/>
        <charset val="0"/>
      </rPr>
      <t xml:space="preserve">
</t>
    </r>
  </si>
  <si>
    <r>
      <rPr>
        <sz val="18"/>
        <rFont val="Arial"/>
        <charset val="0"/>
      </rPr>
      <t>1. Картон; 2. жесть; 3. жесть
1.</t>
    </r>
    <r>
      <rPr>
        <sz val="18"/>
        <rFont val="汉仪书宋二KW"/>
        <charset val="0"/>
      </rPr>
      <t>纸板；</t>
    </r>
    <r>
      <rPr>
        <sz val="18"/>
        <rFont val="Arial"/>
        <charset val="0"/>
      </rPr>
      <t>2.</t>
    </r>
    <r>
      <rPr>
        <sz val="18"/>
        <rFont val="汉仪书宋二KW"/>
        <charset val="0"/>
      </rPr>
      <t>铁皮；</t>
    </r>
    <r>
      <rPr>
        <sz val="18"/>
        <rFont val="Arial"/>
        <charset val="0"/>
      </rPr>
      <t>3.</t>
    </r>
    <r>
      <rPr>
        <sz val="18"/>
        <rFont val="汉仪书宋二KW"/>
        <charset val="0"/>
      </rPr>
      <t>铁皮</t>
    </r>
    <r>
      <rPr>
        <sz val="18"/>
        <rFont val="Arial"/>
        <charset val="0"/>
      </rPr>
      <t xml:space="preserve">
1. cardboard; 2. tin 3. tin</t>
    </r>
  </si>
  <si>
    <r>
      <rPr>
        <sz val="11"/>
        <rFont val="Arial"/>
        <charset val="0"/>
      </rPr>
      <t xml:space="preserve">Первая государственная фабрика канцелярских принадлежностей «Союз»
имени Л.Б. Красина
</t>
    </r>
    <r>
      <rPr>
        <sz val="11"/>
        <rFont val="方正书宋_GBK"/>
        <charset val="0"/>
      </rPr>
      <t>克拉辛</t>
    </r>
    <r>
      <rPr>
        <sz val="11"/>
        <rFont val="Arial"/>
        <charset val="0"/>
      </rPr>
      <t>“</t>
    </r>
    <r>
      <rPr>
        <sz val="11"/>
        <rFont val="方正书宋_GBK"/>
        <charset val="0"/>
      </rPr>
      <t>联盟</t>
    </r>
    <r>
      <rPr>
        <sz val="11"/>
        <rFont val="Arial"/>
        <charset val="0"/>
      </rPr>
      <t>”</t>
    </r>
    <r>
      <rPr>
        <sz val="11"/>
        <rFont val="方正书宋_GBK"/>
        <charset val="0"/>
      </rPr>
      <t>第一国立文具厂</t>
    </r>
    <r>
      <rPr>
        <sz val="11"/>
        <rFont val="Arial"/>
        <charset val="0"/>
      </rPr>
      <t xml:space="preserve">
L.B. Krasin Soyuz First State Stationery Factory 
</t>
    </r>
  </si>
  <si>
    <t>1000 euro</t>
  </si>
  <si>
    <r>
      <rPr>
        <sz val="11"/>
        <rFont val="Arial"/>
        <charset val="0"/>
      </rPr>
      <t xml:space="preserve">Private collection of Vadim Volfson (Museum of Books), (Moscow) Коллекция Вадима Вольфсона (Музей книги)
</t>
    </r>
    <r>
      <rPr>
        <sz val="11"/>
        <rFont val="方正书宋_GBK"/>
        <charset val="0"/>
      </rPr>
      <t>瓦吉姆</t>
    </r>
    <r>
      <rPr>
        <sz val="11"/>
        <rFont val="Arial"/>
        <charset val="0"/>
      </rPr>
      <t>·</t>
    </r>
    <r>
      <rPr>
        <sz val="11"/>
        <rFont val="方正书宋_GBK"/>
        <charset val="0"/>
      </rPr>
      <t>沃尔夫森收藏（书籍博物馆）</t>
    </r>
  </si>
  <si>
    <t>1·29</t>
  </si>
  <si>
    <r>
      <rPr>
        <sz val="18"/>
        <rFont val="Arial"/>
        <charset val="0"/>
      </rPr>
      <t>Агитационная копилка «Государственная трудовая сберегательная касса СССР»
 “</t>
    </r>
    <r>
      <rPr>
        <sz val="18"/>
        <rFont val="方正书宋_GBK"/>
        <charset val="0"/>
      </rPr>
      <t>苏联国家劳动储蓄银行</t>
    </r>
    <r>
      <rPr>
        <sz val="18"/>
        <rFont val="Arial"/>
        <charset val="0"/>
      </rPr>
      <t>”</t>
    </r>
    <r>
      <rPr>
        <sz val="18"/>
        <rFont val="方正书宋_GBK"/>
        <charset val="0"/>
      </rPr>
      <t>鼓动存钱罐</t>
    </r>
    <r>
      <rPr>
        <sz val="18"/>
        <rFont val="Arial"/>
        <charset val="0"/>
      </rPr>
      <t xml:space="preserve">
"USSR Worker's Savings Bank" Campaign box</t>
    </r>
  </si>
  <si>
    <r>
      <rPr>
        <sz val="18"/>
        <rFont val="Arial"/>
        <charset val="0"/>
      </rPr>
      <t>22, 5 х 13, 5 см
22.5 х 13.5</t>
    </r>
    <r>
      <rPr>
        <sz val="18"/>
        <rFont val="汉仪书宋二KW"/>
        <charset val="0"/>
      </rPr>
      <t>厘米</t>
    </r>
    <r>
      <rPr>
        <sz val="18"/>
        <rFont val="Arial"/>
        <charset val="0"/>
      </rPr>
      <t xml:space="preserve">
22.5 х 13.5cm</t>
    </r>
  </si>
  <si>
    <r>
      <rPr>
        <sz val="18"/>
        <rFont val="Arial"/>
        <charset val="134"/>
      </rPr>
      <t xml:space="preserve">Копилка в виде сберегательной книжки. На красном фоне размещен советский герб и надпись «Государственная трудовая сберегательная касса СССР», а также агитационные призывы: «Будь бережлив в мелочах, разумно используй каждую копейку» и «Сберкассу — в быт трудящихся!»
Такие копилки изготавливались в 1920-30-е годы по особому заказу  Государственной трудовой сберегательной кассы, подчинявшейся Наркомфину  СССР – в период наиболее активного привлечения средств населения для индустриальных нужд молодой Страны Советов.
</t>
    </r>
    <r>
      <rPr>
        <sz val="18"/>
        <rFont val="方正书宋_GBK"/>
        <charset val="134"/>
      </rPr>
      <t>以书的形式制成的存钱罐。</t>
    </r>
    <r>
      <rPr>
        <sz val="18"/>
        <rFont val="Arial"/>
        <charset val="134"/>
      </rPr>
      <t xml:space="preserve"> </t>
    </r>
    <r>
      <rPr>
        <sz val="18"/>
        <rFont val="方正书宋_GBK"/>
        <charset val="134"/>
      </rPr>
      <t>红色背景上有苏联的徽章和题字</t>
    </r>
    <r>
      <rPr>
        <sz val="18"/>
        <rFont val="Arial"/>
        <charset val="134"/>
      </rPr>
      <t>“</t>
    </r>
    <r>
      <rPr>
        <sz val="18"/>
        <rFont val="方正书宋_GBK"/>
        <charset val="134"/>
      </rPr>
      <t>苏联国家劳工储蓄银行</t>
    </r>
    <r>
      <rPr>
        <sz val="18"/>
        <rFont val="Arial"/>
        <charset val="134"/>
      </rPr>
      <t>”</t>
    </r>
    <r>
      <rPr>
        <sz val="18"/>
        <rFont val="方正书宋_GBK"/>
        <charset val="134"/>
      </rPr>
      <t>，以及竞选活动的呼吁：</t>
    </r>
    <r>
      <rPr>
        <sz val="18"/>
        <rFont val="Arial"/>
        <charset val="134"/>
      </rPr>
      <t>“</t>
    </r>
    <r>
      <rPr>
        <sz val="18"/>
        <rFont val="方正书宋_GBK"/>
        <charset val="134"/>
      </rPr>
      <t>节俭小事，明智地使用每一分钱</t>
    </r>
    <r>
      <rPr>
        <sz val="18"/>
        <rFont val="Arial"/>
        <charset val="134"/>
      </rPr>
      <t>”</t>
    </r>
    <r>
      <rPr>
        <sz val="18"/>
        <rFont val="方正书宋_GBK"/>
        <charset val="134"/>
      </rPr>
      <t>和</t>
    </r>
    <r>
      <rPr>
        <sz val="18"/>
        <rFont val="Arial"/>
        <charset val="134"/>
      </rPr>
      <t>“</t>
    </r>
    <r>
      <rPr>
        <sz val="18"/>
        <rFont val="方正书宋_GBK"/>
        <charset val="134"/>
      </rPr>
      <t>储蓄银行</t>
    </r>
    <r>
      <rPr>
        <sz val="18"/>
        <rFont val="Arial"/>
        <charset val="134"/>
      </rPr>
      <t>-</t>
    </r>
    <r>
      <rPr>
        <sz val="18"/>
        <rFont val="方正书宋_GBK"/>
        <charset val="134"/>
      </rPr>
      <t>在工人的日常生活！</t>
    </r>
    <r>
      <rPr>
        <sz val="18"/>
        <rFont val="Arial"/>
        <charset val="134"/>
      </rPr>
      <t xml:space="preserve">”
</t>
    </r>
    <r>
      <rPr>
        <sz val="18"/>
        <rFont val="方正书宋_GBK"/>
        <charset val="134"/>
      </rPr>
      <t>这种储钱罐是在</t>
    </r>
    <r>
      <rPr>
        <sz val="18"/>
        <rFont val="Arial"/>
        <charset val="134"/>
      </rPr>
      <t>1920</t>
    </r>
    <r>
      <rPr>
        <sz val="18"/>
        <rFont val="方正书宋_GBK"/>
        <charset val="134"/>
      </rPr>
      <t>年代和</t>
    </r>
    <r>
      <rPr>
        <sz val="18"/>
        <rFont val="Arial"/>
        <charset val="134"/>
      </rPr>
      <t>1930</t>
    </r>
    <r>
      <rPr>
        <sz val="18"/>
        <rFont val="方正书宋_GBK"/>
        <charset val="134"/>
      </rPr>
      <t>年代由国家劳动储蓄银行的一项特殊命令制成的，该命令隶属于苏联人民金融委员会</t>
    </r>
    <r>
      <rPr>
        <sz val="18"/>
        <rFont val="Arial"/>
        <charset val="134"/>
      </rPr>
      <t>——</t>
    </r>
    <r>
      <rPr>
        <sz val="18"/>
        <rFont val="方正书宋_GBK"/>
        <charset val="134"/>
      </rPr>
      <t>他们积极地吸引人口资金，以满足年轻人在苏维埃时期的工业土地需求。</t>
    </r>
  </si>
  <si>
    <r>
      <rPr>
        <sz val="11"/>
        <rFont val="Arial"/>
        <charset val="0"/>
      </rPr>
      <t>1920-1930-е
20</t>
    </r>
    <r>
      <rPr>
        <sz val="11"/>
        <rFont val="方正书宋_GBK"/>
        <charset val="0"/>
      </rPr>
      <t>世纪</t>
    </r>
    <r>
      <rPr>
        <sz val="11"/>
        <rFont val="Arial"/>
        <charset val="0"/>
      </rPr>
      <t>20-30</t>
    </r>
    <r>
      <rPr>
        <sz val="11"/>
        <rFont val="方正书宋_GBK"/>
        <charset val="0"/>
      </rPr>
      <t>年代</t>
    </r>
    <r>
      <rPr>
        <sz val="11"/>
        <rFont val="Arial"/>
        <charset val="0"/>
      </rPr>
      <t xml:space="preserve">
1920s-1930s</t>
    </r>
  </si>
  <si>
    <t>60*60*80</t>
  </si>
  <si>
    <t>90 000</t>
  </si>
  <si>
    <r>
      <rPr>
        <sz val="11"/>
        <rFont val="Arial"/>
        <charset val="0"/>
      </rPr>
      <t xml:space="preserve">Private collection of Mikhail Mindlin (Moscow)
Коллекция Михаила Миндлина (Москва)
</t>
    </r>
    <r>
      <rPr>
        <sz val="11"/>
        <rFont val="方正书宋_GBK"/>
        <charset val="0"/>
      </rPr>
      <t>米哈伊尔</t>
    </r>
    <r>
      <rPr>
        <sz val="11"/>
        <rFont val="Arial"/>
        <charset val="0"/>
      </rPr>
      <t>·</t>
    </r>
    <r>
      <rPr>
        <sz val="11"/>
        <rFont val="方正书宋_GBK"/>
        <charset val="0"/>
      </rPr>
      <t>明德林收藏（莫斯科）</t>
    </r>
  </si>
  <si>
    <t>1·6</t>
  </si>
  <si>
    <r>
      <rPr>
        <sz val="18"/>
        <rFont val="Arial"/>
        <charset val="0"/>
      </rPr>
      <t xml:space="preserve">Тарелка декоративная 
</t>
    </r>
    <r>
      <rPr>
        <sz val="18"/>
        <rFont val="方正书宋_GBK"/>
        <charset val="0"/>
      </rPr>
      <t>装饰盘</t>
    </r>
    <r>
      <rPr>
        <sz val="18"/>
        <rFont val="Arial"/>
        <charset val="0"/>
      </rPr>
      <t xml:space="preserve">
Decorative plate </t>
    </r>
  </si>
  <si>
    <r>
      <rPr>
        <sz val="18"/>
        <rFont val="Arial"/>
        <charset val="0"/>
      </rPr>
      <t xml:space="preserve">Илья Чашник
</t>
    </r>
    <r>
      <rPr>
        <sz val="18"/>
        <rFont val="方正书宋_GBK"/>
        <charset val="0"/>
      </rPr>
      <t>伊利亚</t>
    </r>
    <r>
      <rPr>
        <sz val="18"/>
        <rFont val="Arial"/>
        <charset val="0"/>
      </rPr>
      <t>·</t>
    </r>
    <r>
      <rPr>
        <sz val="18"/>
        <rFont val="方正书宋_GBK"/>
        <charset val="0"/>
      </rPr>
      <t>恰什尼克</t>
    </r>
    <r>
      <rPr>
        <sz val="18"/>
        <rFont val="Arial"/>
        <charset val="0"/>
      </rPr>
      <t xml:space="preserve">
Olya Chashnik</t>
    </r>
  </si>
  <si>
    <r>
      <rPr>
        <sz val="18"/>
        <rFont val="Arial"/>
        <charset val="0"/>
      </rPr>
      <t xml:space="preserve">Диаметр – 24,5 см
</t>
    </r>
    <r>
      <rPr>
        <sz val="18"/>
        <rFont val="汉仪书宋二KW"/>
        <charset val="0"/>
      </rPr>
      <t>直径</t>
    </r>
    <r>
      <rPr>
        <sz val="18"/>
        <rFont val="Arial"/>
        <charset val="0"/>
      </rPr>
      <t>24.5</t>
    </r>
    <r>
      <rPr>
        <sz val="18"/>
        <rFont val="汉仪书宋二KW"/>
        <charset val="0"/>
      </rPr>
      <t>厘米</t>
    </r>
    <r>
      <rPr>
        <sz val="18"/>
        <rFont val="Arial"/>
        <charset val="0"/>
      </rPr>
      <t xml:space="preserve">
diameter – 24,5 cm                                 </t>
    </r>
  </si>
  <si>
    <r>
      <rPr>
        <sz val="18"/>
        <rFont val="Arial"/>
        <charset val="0"/>
      </rPr>
      <t xml:space="preserve">Фарфор, полихромная надглазурная роспись
</t>
    </r>
    <r>
      <rPr>
        <sz val="18"/>
        <rFont val="汉仪书宋二KW"/>
        <charset val="0"/>
      </rPr>
      <t>瓷、套色釉上彩</t>
    </r>
    <r>
      <rPr>
        <sz val="18"/>
        <rFont val="Arial"/>
        <charset val="0"/>
      </rPr>
      <t xml:space="preserve">
Porcelain, multicoloured over-glaze painting</t>
    </r>
  </si>
  <si>
    <r>
      <rPr>
        <sz val="11"/>
        <rFont val="Arial"/>
        <charset val="0"/>
      </rPr>
      <t xml:space="preserve">Государственный (Ленинградский)
фарфоровый завод
</t>
    </r>
    <r>
      <rPr>
        <sz val="11"/>
        <rFont val="方正书宋_GBK"/>
        <charset val="0"/>
      </rPr>
      <t>国营（列宁格勒）陶瓷厂</t>
    </r>
    <r>
      <rPr>
        <sz val="11"/>
        <rFont val="Arial"/>
        <charset val="0"/>
      </rPr>
      <t xml:space="preserve">
Leningrad State Porcelain Factory</t>
    </r>
  </si>
  <si>
    <t>1923 - 1924</t>
  </si>
  <si>
    <t xml:space="preserve">82 000 </t>
  </si>
  <si>
    <t>1·43</t>
  </si>
  <si>
    <r>
      <rPr>
        <sz val="18"/>
        <rFont val="Arial"/>
        <charset val="0"/>
      </rPr>
      <t xml:space="preserve">Испанская пантомима. Эскиз театральной декорации с гитаристами 
</t>
    </r>
    <r>
      <rPr>
        <sz val="18"/>
        <rFont val="方正书宋_GBK"/>
        <charset val="0"/>
      </rPr>
      <t>西班牙哑剧。吉他手剧院舞台草图</t>
    </r>
    <r>
      <rPr>
        <sz val="18"/>
        <rFont val="Arial"/>
        <charset val="0"/>
      </rPr>
      <t xml:space="preserve">
Spanish Pantomime. Sketch of stage design  featuring guitar players</t>
    </r>
  </si>
  <si>
    <r>
      <rPr>
        <sz val="18"/>
        <rFont val="Arial"/>
        <charset val="0"/>
      </rPr>
      <t xml:space="preserve">Александра Экстер
</t>
    </r>
    <r>
      <rPr>
        <sz val="18"/>
        <rFont val="方正书宋_GBK"/>
        <charset val="0"/>
      </rPr>
      <t>亚历山德拉</t>
    </r>
    <r>
      <rPr>
        <sz val="18"/>
        <rFont val="Arial"/>
        <charset val="0"/>
      </rPr>
      <t>·</t>
    </r>
    <r>
      <rPr>
        <sz val="18"/>
        <rFont val="方正书宋_GBK"/>
        <charset val="0"/>
      </rPr>
      <t>埃克斯特</t>
    </r>
    <r>
      <rPr>
        <sz val="18"/>
        <rFont val="Arial"/>
        <charset val="0"/>
      </rPr>
      <t xml:space="preserve">
Alexandra Exter</t>
    </r>
  </si>
  <si>
    <r>
      <rPr>
        <sz val="18"/>
        <rFont val="Arial"/>
        <charset val="0"/>
      </rPr>
      <t xml:space="preserve">24,5 х 24,2 см (в свету)
24.5 х 24.2 </t>
    </r>
    <r>
      <rPr>
        <sz val="18"/>
        <rFont val="汉仪书宋二KW"/>
        <charset val="0"/>
      </rPr>
      <t>厘米</t>
    </r>
    <r>
      <rPr>
        <sz val="18"/>
        <rFont val="Arial"/>
        <charset val="0"/>
      </rPr>
      <t xml:space="preserve"> </t>
    </r>
    <r>
      <rPr>
        <sz val="18"/>
        <rFont val="汉仪书宋二KW"/>
        <charset val="0"/>
      </rPr>
      <t>（内部尺寸）</t>
    </r>
    <r>
      <rPr>
        <sz val="18"/>
        <rFont val="Arial"/>
        <charset val="0"/>
      </rPr>
      <t xml:space="preserve">
24,5 х 24,2 cm (from edge to edge)</t>
    </r>
  </si>
  <si>
    <r>
      <rPr>
        <sz val="18"/>
        <rFont val="Arial"/>
        <charset val="0"/>
      </rPr>
      <t xml:space="preserve">Бумага, гуашь, трафарет
</t>
    </r>
    <r>
      <rPr>
        <sz val="18"/>
        <rFont val="汉仪书宋二KW"/>
        <charset val="0"/>
      </rPr>
      <t>纸、水粉、镂花</t>
    </r>
    <r>
      <rPr>
        <sz val="18"/>
        <rFont val="Arial"/>
        <charset val="0"/>
      </rPr>
      <t xml:space="preserve">
paper, gouache, stencil.</t>
    </r>
  </si>
  <si>
    <r>
      <rPr>
        <sz val="18"/>
        <rFont val="Arial"/>
        <charset val="134"/>
      </rPr>
      <t xml:space="preserve">Находясь в эмиграции в Париже с 1924 года, Александра Экстер продолжала работать над новыми формами сценографии, оформляя балетные и театральные постановки. Ее принципы – овладение всей трехмерностью сцены, освоение верхней части ее пространства, движение вверх.  Для этого необходимо превратить плоскую площадку в подвижную композицию объемов, которые играли бы рельефами выпуклостей, впадин, подъемов и скатов, создавая  «ритмический каркас действия». 
</t>
    </r>
    <r>
      <rPr>
        <sz val="18"/>
        <rFont val="方正书宋_GBK"/>
        <charset val="134"/>
      </rPr>
      <t>自</t>
    </r>
    <r>
      <rPr>
        <sz val="18"/>
        <rFont val="Arial"/>
        <charset val="134"/>
      </rPr>
      <t>1924</t>
    </r>
    <r>
      <rPr>
        <sz val="18"/>
        <rFont val="方正书宋_GBK"/>
        <charset val="134"/>
      </rPr>
      <t>年以来在巴黎流放期间，亚历山德拉</t>
    </r>
    <r>
      <rPr>
        <sz val="18"/>
        <rFont val="Arial"/>
        <charset val="134"/>
      </rPr>
      <t>·</t>
    </r>
    <r>
      <rPr>
        <sz val="18"/>
        <rFont val="方正书宋_GBK"/>
        <charset val="134"/>
      </rPr>
      <t>艾克斯特（</t>
    </r>
    <r>
      <rPr>
        <sz val="18"/>
        <rFont val="Arial"/>
        <charset val="134"/>
      </rPr>
      <t>Alexandra Exter</t>
    </r>
    <r>
      <rPr>
        <sz val="18"/>
        <rFont val="方正书宋_GBK"/>
        <charset val="134"/>
      </rPr>
      <t>）继续致力于新形式的场景设计，芭蕾舞和戏剧表演的设计。</t>
    </r>
    <r>
      <rPr>
        <sz val="18"/>
        <rFont val="Arial"/>
        <charset val="134"/>
      </rPr>
      <t xml:space="preserve"> </t>
    </r>
    <r>
      <rPr>
        <sz val="18"/>
        <rFont val="方正书宋_GBK"/>
        <charset val="134"/>
      </rPr>
      <t>它的原理是掌握场景的整个三维，掌握空间的上部，向上移动。</t>
    </r>
    <r>
      <rPr>
        <sz val="18"/>
        <rFont val="Arial"/>
        <charset val="134"/>
      </rPr>
      <t xml:space="preserve"> </t>
    </r>
    <r>
      <rPr>
        <sz val="18"/>
        <rFont val="方正书宋_GBK"/>
        <charset val="134"/>
      </rPr>
      <t>为此，有必要将一个平坦的平台转变成可移动的体积组成，这些体积将与凸起，凹陷，上升和倾斜的浮雕一起发挥作用，从而形成</t>
    </r>
    <r>
      <rPr>
        <sz val="18"/>
        <rFont val="Arial"/>
        <charset val="134"/>
      </rPr>
      <t>“</t>
    </r>
    <r>
      <rPr>
        <sz val="18"/>
        <rFont val="方正书宋_GBK"/>
        <charset val="134"/>
      </rPr>
      <t>有节奏的动作框架</t>
    </r>
    <r>
      <rPr>
        <sz val="18"/>
        <rFont val="Arial"/>
        <charset val="134"/>
      </rPr>
      <t>”</t>
    </r>
    <r>
      <rPr>
        <sz val="18"/>
        <rFont val="方正书宋_GBK"/>
        <charset val="134"/>
      </rPr>
      <t>。</t>
    </r>
  </si>
  <si>
    <r>
      <rPr>
        <sz val="11"/>
        <rFont val="Arial"/>
        <charset val="0"/>
      </rPr>
      <t xml:space="preserve">Александра Экстер
</t>
    </r>
    <r>
      <rPr>
        <sz val="11"/>
        <rFont val="方正书宋_GBK"/>
        <charset val="0"/>
      </rPr>
      <t>亚历山德拉</t>
    </r>
    <r>
      <rPr>
        <sz val="11"/>
        <rFont val="Arial"/>
        <charset val="0"/>
      </rPr>
      <t>·</t>
    </r>
    <r>
      <rPr>
        <sz val="11"/>
        <rFont val="方正书宋_GBK"/>
        <charset val="0"/>
      </rPr>
      <t>埃克斯特</t>
    </r>
    <r>
      <rPr>
        <sz val="11"/>
        <rFont val="Arial"/>
        <charset val="0"/>
      </rPr>
      <t xml:space="preserve">
Alexandra Exter</t>
    </r>
  </si>
  <si>
    <t>5 600</t>
  </si>
  <si>
    <r>
      <rPr>
        <sz val="11"/>
        <rFont val="Arial"/>
        <charset val="0"/>
      </rPr>
      <t>Vellum gallery/collection of Lubov Agafonova, (Moscow)
Галерея Веллум / коллекция Любови Агафоновой (Москва)
Vellum</t>
    </r>
    <r>
      <rPr>
        <sz val="11"/>
        <rFont val="方正书宋_GBK"/>
        <charset val="0"/>
      </rPr>
      <t>美术馆</t>
    </r>
    <r>
      <rPr>
        <sz val="11"/>
        <rFont val="Arial"/>
        <charset val="0"/>
      </rPr>
      <t>/</t>
    </r>
    <r>
      <rPr>
        <sz val="11"/>
        <rFont val="方正书宋_GBK"/>
        <charset val="0"/>
      </rPr>
      <t>柳波芙</t>
    </r>
    <r>
      <rPr>
        <sz val="11"/>
        <rFont val="Arial"/>
        <charset val="0"/>
      </rPr>
      <t>·</t>
    </r>
    <r>
      <rPr>
        <sz val="11"/>
        <rFont val="方正书宋_GBK"/>
        <charset val="0"/>
      </rPr>
      <t>阿加芬诺娃收藏（莫斯科）</t>
    </r>
  </si>
  <si>
    <t>1·73</t>
  </si>
  <si>
    <r>
      <rPr>
        <sz val="18"/>
        <rFont val="Arial"/>
        <charset val="0"/>
      </rPr>
      <t xml:space="preserve">Эскиз эмблемы авиакомпании «Добролет»
</t>
    </r>
    <r>
      <rPr>
        <sz val="18"/>
        <rFont val="方正书宋_GBK"/>
        <charset val="0"/>
      </rPr>
      <t>善飞航空标志草图</t>
    </r>
    <r>
      <rPr>
        <sz val="18"/>
        <rFont val="Arial"/>
        <charset val="0"/>
      </rPr>
      <t xml:space="preserve">
Logo sketch for Dobrolet airlines </t>
    </r>
  </si>
  <si>
    <r>
      <rPr>
        <sz val="18"/>
        <rFont val="Arial"/>
        <charset val="0"/>
      </rPr>
      <t xml:space="preserve">
23 х 31,5 см
23 х 31.5 </t>
    </r>
    <r>
      <rPr>
        <sz val="18"/>
        <rFont val="汉仪书宋二KW"/>
        <charset val="0"/>
      </rPr>
      <t>厘米</t>
    </r>
    <r>
      <rPr>
        <sz val="18"/>
        <rFont val="Arial"/>
        <charset val="0"/>
      </rPr>
      <t xml:space="preserve">
23 х 31,5 cm
</t>
    </r>
  </si>
  <si>
    <r>
      <rPr>
        <sz val="18"/>
        <rFont val="Arial"/>
        <charset val="134"/>
      </rPr>
      <t xml:space="preserve">Акционерное общество Добровольного воздушного флота — «Добролёт» возникло 17 марта 1923 года. А уже 15 июля открылась первая внутренняя линия авиасообщения Москва — Нижний Новгород. Оформлением плакатов и рекламной продукции «Добролёта» занимался Александр Родченко.
</t>
    </r>
    <r>
      <rPr>
        <sz val="18"/>
        <rFont val="方正书宋_GBK"/>
        <charset val="134"/>
      </rPr>
      <t>自愿性航空舰队的股份制公司</t>
    </r>
    <r>
      <rPr>
        <sz val="18"/>
        <rFont val="Arial"/>
        <charset val="134"/>
      </rPr>
      <t>“ Dobrolet”</t>
    </r>
    <r>
      <rPr>
        <sz val="18"/>
        <rFont val="方正书宋_GBK"/>
        <charset val="134"/>
      </rPr>
      <t>成立于</t>
    </r>
    <r>
      <rPr>
        <sz val="18"/>
        <rFont val="Arial"/>
        <charset val="134"/>
      </rPr>
      <t>1923</t>
    </r>
    <r>
      <rPr>
        <sz val="18"/>
        <rFont val="方正书宋_GBK"/>
        <charset val="134"/>
      </rPr>
      <t>年</t>
    </r>
    <r>
      <rPr>
        <sz val="18"/>
        <rFont val="Arial"/>
        <charset val="134"/>
      </rPr>
      <t>3</t>
    </r>
    <r>
      <rPr>
        <sz val="18"/>
        <rFont val="方正书宋_GBK"/>
        <charset val="134"/>
      </rPr>
      <t>月</t>
    </r>
    <r>
      <rPr>
        <sz val="18"/>
        <rFont val="Arial"/>
        <charset val="134"/>
      </rPr>
      <t>17</t>
    </r>
    <r>
      <rPr>
        <sz val="18"/>
        <rFont val="方正书宋_GBK"/>
        <charset val="134"/>
      </rPr>
      <t>日。</t>
    </r>
    <r>
      <rPr>
        <sz val="18"/>
        <rFont val="Arial"/>
        <charset val="134"/>
      </rPr>
      <t xml:space="preserve"> </t>
    </r>
    <r>
      <rPr>
        <sz val="18"/>
        <rFont val="方正书宋_GBK"/>
        <charset val="134"/>
      </rPr>
      <t>而在</t>
    </r>
    <r>
      <rPr>
        <sz val="18"/>
        <rFont val="Arial"/>
        <charset val="134"/>
      </rPr>
      <t>7</t>
    </r>
    <r>
      <rPr>
        <sz val="18"/>
        <rFont val="方正书宋_GBK"/>
        <charset val="134"/>
      </rPr>
      <t>月</t>
    </r>
    <r>
      <rPr>
        <sz val="18"/>
        <rFont val="Arial"/>
        <charset val="134"/>
      </rPr>
      <t>15</t>
    </r>
    <r>
      <rPr>
        <sz val="18"/>
        <rFont val="方正书宋_GBK"/>
        <charset val="134"/>
      </rPr>
      <t>日，莫斯科的第一条国内航线：下诺夫哥罗德开通了。</t>
    </r>
    <r>
      <rPr>
        <sz val="18"/>
        <rFont val="Arial"/>
        <charset val="134"/>
      </rPr>
      <t xml:space="preserve"> Dobrolet</t>
    </r>
    <r>
      <rPr>
        <sz val="18"/>
        <rFont val="方正书宋_GBK"/>
        <charset val="134"/>
      </rPr>
      <t>的海报和广告材料的设计由</t>
    </r>
    <r>
      <rPr>
        <sz val="18"/>
        <rFont val="Arial"/>
        <charset val="134"/>
      </rPr>
      <t>Alexander Rodchenko</t>
    </r>
    <r>
      <rPr>
        <sz val="18"/>
        <rFont val="方正书宋_GBK"/>
        <charset val="134"/>
      </rPr>
      <t>完成。</t>
    </r>
  </si>
  <si>
    <t>100*60*140</t>
  </si>
  <si>
    <t>10 000</t>
  </si>
  <si>
    <t>1·66</t>
  </si>
  <si>
    <r>
      <rPr>
        <sz val="18"/>
        <rFont val="Arial"/>
        <charset val="0"/>
      </rPr>
      <t xml:space="preserve">Чернильница
</t>
    </r>
    <r>
      <rPr>
        <sz val="18"/>
        <rFont val="方正书宋_GBK"/>
        <charset val="0"/>
      </rPr>
      <t>墨水瓶</t>
    </r>
    <r>
      <rPr>
        <sz val="18"/>
        <rFont val="Arial"/>
        <charset val="0"/>
      </rPr>
      <t xml:space="preserve">
Inkpot</t>
    </r>
  </si>
  <si>
    <r>
      <rPr>
        <sz val="18"/>
        <rFont val="Arial"/>
        <charset val="0"/>
      </rPr>
      <t xml:space="preserve">unknown
</t>
    </r>
    <r>
      <rPr>
        <sz val="18"/>
        <rFont val="方正书宋_GBK"/>
        <charset val="0"/>
      </rPr>
      <t>佚名</t>
    </r>
  </si>
  <si>
    <r>
      <rPr>
        <sz val="18"/>
        <rFont val="Arial"/>
        <charset val="0"/>
      </rPr>
      <t xml:space="preserve">1.1
Размер 180 х 110 х 30 мм
</t>
    </r>
    <r>
      <rPr>
        <sz val="18"/>
        <rFont val="汉仪书宋二KW"/>
        <charset val="0"/>
      </rPr>
      <t>尺寸</t>
    </r>
    <r>
      <rPr>
        <sz val="18"/>
        <rFont val="Arial"/>
        <charset val="0"/>
      </rPr>
      <t xml:space="preserve">:180 x 110 x 30mm
1.1
Size 180 х 110 х 30 mm
</t>
    </r>
  </si>
  <si>
    <r>
      <rPr>
        <sz val="18"/>
        <rFont val="Arial"/>
        <charset val="0"/>
      </rPr>
      <t xml:space="preserve">glass, comprehensive material
</t>
    </r>
    <r>
      <rPr>
        <sz val="18"/>
        <rFont val="汉仪书宋二KW"/>
        <charset val="0"/>
      </rPr>
      <t>玻璃、综合材料</t>
    </r>
  </si>
  <si>
    <r>
      <rPr>
        <sz val="18"/>
        <rFont val="Arial"/>
        <charset val="134"/>
      </rPr>
      <t xml:space="preserve">Стеклянная чернильница с остроумной конструкцией крышки, которая предотвращает быстрое высыхание чернил: она не откидывается, а слегка поворачивается, открывая небольшое отверстие 
</t>
    </r>
    <r>
      <rPr>
        <sz val="18"/>
        <rFont val="方正书宋_GBK"/>
        <charset val="134"/>
      </rPr>
      <t>玻璃墨水盒的盖子设计巧妙，可防止墨水迅速变干：它不会向后折叠，但会稍微转动以露出一个小开口</t>
    </r>
  </si>
  <si>
    <r>
      <rPr>
        <sz val="11"/>
        <rFont val="Arial"/>
        <charset val="0"/>
      </rPr>
      <t xml:space="preserve">Борский стекольный завод (г. Бор, Нижегородская обл.) по заказу НКВД            
</t>
    </r>
    <r>
      <rPr>
        <sz val="11"/>
        <rFont val="方正书宋_GBK"/>
        <charset val="0"/>
      </rPr>
      <t>博尔玻璃厂</t>
    </r>
    <r>
      <rPr>
        <sz val="11"/>
        <rFont val="Arial"/>
        <charset val="0"/>
      </rPr>
      <t>(</t>
    </r>
    <r>
      <rPr>
        <sz val="11"/>
        <rFont val="方正书宋_GBK"/>
        <charset val="0"/>
      </rPr>
      <t>下诺夫哥罗德州，博尔市</t>
    </r>
    <r>
      <rPr>
        <sz val="11"/>
        <rFont val="Arial"/>
        <charset val="0"/>
      </rPr>
      <t xml:space="preserve">),  </t>
    </r>
    <r>
      <rPr>
        <sz val="11"/>
        <rFont val="方正书宋_GBK"/>
        <charset val="0"/>
      </rPr>
      <t>苏联内务人民委员部（</t>
    </r>
    <r>
      <rPr>
        <sz val="11"/>
        <rFont val="Arial"/>
        <charset val="0"/>
      </rPr>
      <t>NKVD</t>
    </r>
    <r>
      <rPr>
        <sz val="11"/>
        <rFont val="方正书宋_GBK"/>
        <charset val="0"/>
      </rPr>
      <t>）定制版</t>
    </r>
    <r>
      <rPr>
        <sz val="11"/>
        <rFont val="Arial"/>
        <charset val="0"/>
      </rPr>
      <t xml:space="preserve">
Bor Glass Factory (Town of Bor, Nizhny Novgorod Region) on order of People's Commissariat of Internal Affaires</t>
    </r>
  </si>
  <si>
    <r>
      <rPr>
        <sz val="11"/>
        <rFont val="Arial"/>
        <charset val="0"/>
      </rPr>
      <t xml:space="preserve">Оригинальное изделие
</t>
    </r>
    <r>
      <rPr>
        <sz val="11"/>
        <rFont val="方正书宋_GBK"/>
        <charset val="0"/>
      </rPr>
      <t>原作</t>
    </r>
    <r>
      <rPr>
        <sz val="11"/>
        <rFont val="Arial"/>
        <charset val="0"/>
      </rPr>
      <t xml:space="preserve">
Original Item </t>
    </r>
  </si>
  <si>
    <t>2</t>
  </si>
  <si>
    <t>Инсталляция "Рабочий кабинет советского руководителя"</t>
  </si>
  <si>
    <r>
      <rPr>
        <sz val="18"/>
        <rFont val="Arial"/>
        <charset val="0"/>
      </rPr>
      <t xml:space="preserve">Линза увеличительная для телевизора
</t>
    </r>
    <r>
      <rPr>
        <sz val="18"/>
        <rFont val="方正书宋_GBK"/>
        <charset val="0"/>
      </rPr>
      <t>放大镜</t>
    </r>
    <r>
      <rPr>
        <sz val="18"/>
        <rFont val="Arial"/>
        <charset val="0"/>
      </rPr>
      <t xml:space="preserve">
Television Magnifying Glass</t>
    </r>
  </si>
  <si>
    <r>
      <rPr>
        <sz val="18"/>
        <rFont val="Arial"/>
        <charset val="0"/>
      </rPr>
      <t xml:space="preserve">unknown </t>
    </r>
    <r>
      <rPr>
        <sz val="18"/>
        <rFont val="方正书宋_GBK"/>
        <charset val="0"/>
      </rPr>
      <t>佚名</t>
    </r>
  </si>
  <si>
    <t>50 х 50 х 100 мм                                50 x 50 x 100 mm</t>
  </si>
  <si>
    <r>
      <rPr>
        <sz val="18"/>
        <rFont val="Arial"/>
        <charset val="0"/>
      </rPr>
      <t xml:space="preserve">comprehensive material 
</t>
    </r>
    <r>
      <rPr>
        <sz val="18"/>
        <rFont val="方正书宋_GBK"/>
        <charset val="0"/>
      </rPr>
      <t>综合材料</t>
    </r>
  </si>
  <si>
    <r>
      <rPr>
        <sz val="18"/>
        <rFont val="Arial"/>
        <charset val="134"/>
      </rPr>
      <t xml:space="preserve">Плосковыпуклая увеличительная линза на металлической подставке. 
</t>
    </r>
    <r>
      <rPr>
        <sz val="18"/>
        <rFont val="方正书宋_GBK"/>
        <charset val="134"/>
      </rPr>
      <t>在金属框架上的平凸放大镜。</t>
    </r>
  </si>
  <si>
    <r>
      <rPr>
        <sz val="11"/>
        <rFont val="Arial"/>
        <charset val="0"/>
      </rPr>
      <t>1950-е 
20</t>
    </r>
    <r>
      <rPr>
        <sz val="11"/>
        <rFont val="方正书宋_GBK"/>
        <charset val="0"/>
      </rPr>
      <t>世纪</t>
    </r>
    <r>
      <rPr>
        <sz val="11"/>
        <rFont val="Arial"/>
        <charset val="0"/>
      </rPr>
      <t>50</t>
    </r>
    <r>
      <rPr>
        <sz val="11"/>
        <rFont val="方正书宋_GBK"/>
        <charset val="0"/>
      </rPr>
      <t>年代</t>
    </r>
    <r>
      <rPr>
        <sz val="11"/>
        <rFont val="Arial"/>
        <charset val="0"/>
      </rPr>
      <t xml:space="preserve">
1950s</t>
    </r>
  </si>
  <si>
    <t>130*130*60</t>
  </si>
  <si>
    <t xml:space="preserve">200 000 </t>
  </si>
  <si>
    <t>У истоков промышленного дизайна</t>
  </si>
  <si>
    <r>
      <rPr>
        <sz val="18"/>
        <rFont val="Arial"/>
        <charset val="0"/>
      </rPr>
      <t xml:space="preserve">Эскиз праздничного оформления
</t>
    </r>
    <r>
      <rPr>
        <sz val="18"/>
        <rFont val="方正书宋_GBK"/>
        <charset val="0"/>
      </rPr>
      <t>节日布景设计图</t>
    </r>
    <r>
      <rPr>
        <sz val="18"/>
        <rFont val="Arial"/>
        <charset val="0"/>
      </rPr>
      <t xml:space="preserve">
Festive Decoration Design</t>
    </r>
  </si>
  <si>
    <r>
      <rPr>
        <sz val="18"/>
        <rFont val="Arial"/>
        <charset val="0"/>
      </rPr>
      <t xml:space="preserve">Дмитрий Крапивный
</t>
    </r>
    <r>
      <rPr>
        <sz val="18"/>
        <rFont val="方正书宋_GBK"/>
        <charset val="0"/>
      </rPr>
      <t>德米特里</t>
    </r>
    <r>
      <rPr>
        <sz val="18"/>
        <rFont val="Arial"/>
        <charset val="0"/>
      </rPr>
      <t>·</t>
    </r>
    <r>
      <rPr>
        <sz val="18"/>
        <rFont val="方正书宋_GBK"/>
        <charset val="0"/>
      </rPr>
      <t>克拉皮夫尼</t>
    </r>
  </si>
  <si>
    <t>71 х 80,5 см</t>
  </si>
  <si>
    <r>
      <rPr>
        <sz val="18"/>
        <rFont val="Arial"/>
        <charset val="0"/>
      </rPr>
      <t xml:space="preserve">paper, mixed media
</t>
    </r>
    <r>
      <rPr>
        <sz val="18"/>
        <rFont val="汉仪书宋二KW"/>
        <charset val="0"/>
      </rPr>
      <t>纸、复合媒材</t>
    </r>
  </si>
  <si>
    <r>
      <rPr>
        <sz val="18"/>
        <rFont val="Arial"/>
        <charset val="134"/>
      </rPr>
      <t>Эскиз праздничного оформления, выполненный Дмитрием Крапивным, художником и графиком, учеником Кузьмы Петрова-Водкина.DM</t>
    </r>
    <r>
      <rPr>
        <sz val="18"/>
        <rFont val="方正书宋_GBK"/>
        <charset val="134"/>
      </rPr>
      <t>的节日布景装饰素描图的作者是伊特里</t>
    </r>
    <r>
      <rPr>
        <sz val="18"/>
        <rFont val="Arial"/>
        <charset val="134"/>
      </rPr>
      <t>·</t>
    </r>
    <r>
      <rPr>
        <sz val="18"/>
        <rFont val="方正书宋_GBK"/>
        <charset val="134"/>
      </rPr>
      <t>克拉普尼（</t>
    </r>
    <r>
      <rPr>
        <sz val="18"/>
        <rFont val="Arial"/>
        <charset val="134"/>
      </rPr>
      <t>itriy Krapivny</t>
    </r>
    <r>
      <rPr>
        <sz val="18"/>
        <rFont val="方正书宋_GBK"/>
        <charset val="134"/>
      </rPr>
      <t>），他是一位艺术家和图形艺术家，是库兹玛</t>
    </r>
    <r>
      <rPr>
        <sz val="18"/>
        <rFont val="Arial"/>
        <charset val="134"/>
      </rPr>
      <t>·</t>
    </r>
    <r>
      <rPr>
        <sz val="18"/>
        <rFont val="方正书宋_GBK"/>
        <charset val="134"/>
      </rPr>
      <t>彼得罗夫</t>
    </r>
    <r>
      <rPr>
        <sz val="18"/>
        <rFont val="Arial"/>
        <charset val="134"/>
      </rPr>
      <t>·</t>
    </r>
    <r>
      <rPr>
        <sz val="18"/>
        <rFont val="方正书宋_GBK"/>
        <charset val="134"/>
      </rPr>
      <t>沃德金（</t>
    </r>
    <r>
      <rPr>
        <sz val="18"/>
        <rFont val="Arial"/>
        <charset val="134"/>
      </rPr>
      <t>Kuzma Petrov-Vodkin</t>
    </r>
    <r>
      <rPr>
        <sz val="18"/>
        <rFont val="方正书宋_GBK"/>
        <charset val="134"/>
      </rPr>
      <t>）的学生。</t>
    </r>
  </si>
  <si>
    <t>Дмитрий Крапивный</t>
  </si>
  <si>
    <r>
      <rPr>
        <sz val="11"/>
        <rFont val="Arial"/>
        <charset val="0"/>
      </rPr>
      <t xml:space="preserve">Оригинальная графика
</t>
    </r>
    <r>
      <rPr>
        <sz val="11"/>
        <rFont val="方正书宋_GBK"/>
        <charset val="0"/>
      </rPr>
      <t>原创艺术品</t>
    </r>
    <r>
      <rPr>
        <sz val="11"/>
        <rFont val="Arial"/>
        <charset val="0"/>
      </rPr>
      <t xml:space="preserve">
Original graphic art piece</t>
    </r>
  </si>
  <si>
    <t>57 200</t>
  </si>
  <si>
    <t>Готов к труду и обороне!</t>
  </si>
  <si>
    <r>
      <rPr>
        <sz val="11"/>
        <rFont val="Arial"/>
        <charset val="0"/>
      </rPr>
      <t xml:space="preserve">Galeyev Gallery/ collection of Ildar Galeyev (Moscow) 
«Галеев-галерея» / коллекция Ильдара Галеева (Москва)
</t>
    </r>
    <r>
      <rPr>
        <sz val="11"/>
        <rFont val="方正书宋_GBK"/>
        <charset val="0"/>
      </rPr>
      <t>加列耶夫美术馆</t>
    </r>
    <r>
      <rPr>
        <sz val="11"/>
        <rFont val="Arial"/>
        <charset val="0"/>
      </rPr>
      <t>/</t>
    </r>
    <r>
      <rPr>
        <sz val="11"/>
        <rFont val="方正书宋_GBK"/>
        <charset val="0"/>
      </rPr>
      <t>伊利达尔</t>
    </r>
    <r>
      <rPr>
        <sz val="11"/>
        <rFont val="Arial"/>
        <charset val="0"/>
      </rPr>
      <t>·</t>
    </r>
    <r>
      <rPr>
        <sz val="11"/>
        <rFont val="方正书宋_GBK"/>
        <charset val="0"/>
      </rPr>
      <t>加列耶夫收藏（莫斯科）</t>
    </r>
    <r>
      <rPr>
        <sz val="11"/>
        <rFont val="Arial"/>
        <charset val="0"/>
      </rPr>
      <t xml:space="preserve">
 </t>
    </r>
  </si>
  <si>
    <r>
      <rPr>
        <sz val="18"/>
        <rFont val="Arial"/>
        <charset val="0"/>
      </rPr>
      <t xml:space="preserve">Лампа настольная
</t>
    </r>
    <r>
      <rPr>
        <sz val="18"/>
        <rFont val="方正书宋_GBK"/>
        <charset val="0"/>
      </rPr>
      <t>台灯</t>
    </r>
    <r>
      <rPr>
        <sz val="18"/>
        <rFont val="Arial"/>
        <charset val="0"/>
      </rPr>
      <t xml:space="preserve"> 
Desk Lamp</t>
    </r>
  </si>
  <si>
    <r>
      <rPr>
        <sz val="18"/>
        <rFont val="Arial"/>
        <charset val="0"/>
      </rPr>
      <t>примерные размеры: основание 21,5 х 15,5 см, высота 44,5 см</t>
    </r>
    <r>
      <rPr>
        <sz val="18"/>
        <rFont val="汉仪书宋二KW"/>
        <charset val="0"/>
      </rPr>
      <t>尺寸约为：底</t>
    </r>
    <r>
      <rPr>
        <sz val="18"/>
        <rFont val="Arial"/>
        <charset val="0"/>
      </rPr>
      <t>21.5 x 15.5</t>
    </r>
    <r>
      <rPr>
        <sz val="18"/>
        <rFont val="汉仪书宋二KW"/>
        <charset val="0"/>
      </rPr>
      <t>厘米，高</t>
    </r>
    <r>
      <rPr>
        <sz val="18"/>
        <rFont val="Arial"/>
        <charset val="0"/>
      </rPr>
      <t>44.5</t>
    </r>
    <r>
      <rPr>
        <sz val="18"/>
        <rFont val="汉仪书宋二KW"/>
        <charset val="0"/>
      </rPr>
      <t>厘米</t>
    </r>
  </si>
  <si>
    <r>
      <rPr>
        <sz val="18"/>
        <rFont val="Arial"/>
        <charset val="0"/>
      </rPr>
      <t xml:space="preserve">comprehensive material
</t>
    </r>
    <r>
      <rPr>
        <sz val="18"/>
        <rFont val="方正书宋_GBK"/>
        <charset val="0"/>
      </rPr>
      <t>综合材料</t>
    </r>
    <r>
      <rPr>
        <sz val="18"/>
        <rFont val="Arial"/>
        <charset val="0"/>
      </rPr>
      <t xml:space="preserve"> </t>
    </r>
  </si>
  <si>
    <r>
      <rPr>
        <sz val="18"/>
        <rFont val="Arial"/>
        <charset val="134"/>
      </rPr>
      <t xml:space="preserve">Модель лампы, особенно любимая советскими руководителями и силовиками, известная как «Лампа НКВД». Такая лампа стояла в кабинете Сталина, а в советских фильмах ни один кабинет следователя не обходился без нее. Конструкция позволяла придавать лампе любой угол наклона. Корпус производился из особо прочного синтетического полимера – карболита, на заводе в Орехово-Зуево под Москвой – это был первый завод по производству карболита в России и один из первых в мире. 
</t>
    </r>
    <r>
      <rPr>
        <sz val="18"/>
        <rFont val="方正书宋_GBK"/>
        <charset val="134"/>
      </rPr>
      <t>这种灯特别被苏联领导人和安全官员所钟爱的灯，被称为</t>
    </r>
    <r>
      <rPr>
        <sz val="18"/>
        <rFont val="Arial"/>
        <charset val="134"/>
      </rPr>
      <t>“ NKVD</t>
    </r>
    <r>
      <rPr>
        <sz val="18"/>
        <rFont val="方正书宋_GBK"/>
        <charset val="134"/>
      </rPr>
      <t>灯</t>
    </r>
    <r>
      <rPr>
        <sz val="18"/>
        <rFont val="Arial"/>
        <charset val="134"/>
      </rPr>
      <t>”</t>
    </r>
    <r>
      <rPr>
        <sz val="18"/>
        <rFont val="方正书宋_GBK"/>
        <charset val="134"/>
      </rPr>
      <t>。</t>
    </r>
    <r>
      <rPr>
        <sz val="18"/>
        <rFont val="Arial"/>
        <charset val="134"/>
      </rPr>
      <t xml:space="preserve"> </t>
    </r>
    <r>
      <rPr>
        <sz val="18"/>
        <rFont val="方正书宋_GBK"/>
        <charset val="134"/>
      </rPr>
      <t>这样的灯站在斯大林的办公室里，在苏联电影中，没有一个调查员的办公室没有它。</t>
    </r>
    <r>
      <rPr>
        <sz val="18"/>
        <rFont val="Arial"/>
        <charset val="134"/>
      </rPr>
      <t xml:space="preserve"> </t>
    </r>
    <r>
      <rPr>
        <sz val="18"/>
        <rFont val="方正书宋_GBK"/>
        <charset val="134"/>
      </rPr>
      <t>该以及设计使灯具有任意倾斜角度成为可能。</t>
    </r>
    <r>
      <rPr>
        <sz val="18"/>
        <rFont val="Arial"/>
        <charset val="134"/>
      </rPr>
      <t xml:space="preserve"> </t>
    </r>
    <r>
      <rPr>
        <sz val="18"/>
        <rFont val="方正书宋_GBK"/>
        <charset val="134"/>
      </rPr>
      <t>该车体由特别耐用的合成聚合物</t>
    </r>
    <r>
      <rPr>
        <sz val="18"/>
        <rFont val="Arial"/>
        <charset val="134"/>
      </rPr>
      <t>-</t>
    </r>
    <r>
      <rPr>
        <sz val="18"/>
        <rFont val="方正书宋_GBK"/>
        <charset val="134"/>
      </rPr>
      <t>碳酸盐制成，位于莫斯科附近的</t>
    </r>
    <r>
      <rPr>
        <sz val="18"/>
        <rFont val="Arial"/>
        <charset val="134"/>
      </rPr>
      <t>Orekhovo-Zuevo</t>
    </r>
    <r>
      <rPr>
        <sz val="18"/>
        <rFont val="方正书宋_GBK"/>
        <charset val="134"/>
      </rPr>
      <t>的工厂中</t>
    </r>
    <r>
      <rPr>
        <sz val="18"/>
        <rFont val="Arial"/>
        <charset val="134"/>
      </rPr>
      <t>-</t>
    </r>
    <r>
      <rPr>
        <sz val="18"/>
        <rFont val="方正书宋_GBK"/>
        <charset val="134"/>
      </rPr>
      <t>这是俄罗斯第一家碳酸盐工厂，也是世界上第一家工厂。</t>
    </r>
  </si>
  <si>
    <r>
      <rPr>
        <sz val="11"/>
        <rFont val="Arial"/>
        <charset val="0"/>
      </rPr>
      <t>Завод «Карболит» (Орехово-Зуево)
“</t>
    </r>
    <r>
      <rPr>
        <sz val="11"/>
        <rFont val="方正书宋_GBK"/>
        <charset val="0"/>
      </rPr>
      <t>卡尔博利特</t>
    </r>
    <r>
      <rPr>
        <sz val="11"/>
        <rFont val="Arial"/>
        <charset val="0"/>
      </rPr>
      <t>”</t>
    </r>
    <r>
      <rPr>
        <sz val="11"/>
        <rFont val="方正书宋_GBK"/>
        <charset val="0"/>
      </rPr>
      <t>厂</t>
    </r>
    <r>
      <rPr>
        <sz val="11"/>
        <rFont val="Arial"/>
        <charset val="0"/>
      </rPr>
      <t>(</t>
    </r>
    <r>
      <rPr>
        <sz val="11"/>
        <rFont val="方正书宋_GBK"/>
        <charset val="0"/>
      </rPr>
      <t>奥列霍沃</t>
    </r>
    <r>
      <rPr>
        <sz val="11"/>
        <rFont val="Arial"/>
        <charset val="0"/>
      </rPr>
      <t>-</t>
    </r>
    <r>
      <rPr>
        <sz val="11"/>
        <rFont val="方正书宋_GBK"/>
        <charset val="0"/>
      </rPr>
      <t>祖耶沃市</t>
    </r>
    <r>
      <rPr>
        <sz val="11"/>
        <rFont val="Arial"/>
        <charset val="0"/>
      </rPr>
      <t>)
Carbolite Plant (City of Orekhovo-Zuyevo)</t>
    </r>
  </si>
  <si>
    <t>1932-1970</t>
  </si>
  <si>
    <r>
      <rPr>
        <sz val="11"/>
        <rFont val="Arial"/>
        <charset val="0"/>
      </rPr>
      <t xml:space="preserve">Nizhny Novgorod Technical Museum, (Nizhny Novgorod) Нижегородский технический музей, Нижний Новгород
</t>
    </r>
    <r>
      <rPr>
        <sz val="11"/>
        <rFont val="方正书宋_GBK"/>
        <charset val="0"/>
      </rPr>
      <t>下诺夫哥罗德技术博物馆</t>
    </r>
    <r>
      <rPr>
        <sz val="11"/>
        <rFont val="Arial"/>
        <charset val="0"/>
      </rPr>
      <t xml:space="preserve"> </t>
    </r>
    <r>
      <rPr>
        <sz val="11"/>
        <rFont val="方正书宋_GBK"/>
        <charset val="0"/>
      </rPr>
      <t>（下诺夫哥罗德）</t>
    </r>
    <r>
      <rPr>
        <sz val="11"/>
        <rFont val="Arial"/>
        <charset val="0"/>
      </rPr>
      <t xml:space="preserve">
</t>
    </r>
  </si>
  <si>
    <r>
      <rPr>
        <sz val="18"/>
        <rFont val="Arial"/>
        <charset val="0"/>
      </rPr>
      <t xml:space="preserve">Лампа настольная «Наркомовская» (Сталинская) 
</t>
    </r>
    <r>
      <rPr>
        <sz val="18"/>
        <rFont val="方正书宋_GBK"/>
        <charset val="0"/>
      </rPr>
      <t>（斯大林式）</t>
    </r>
    <r>
      <rPr>
        <sz val="18"/>
        <rFont val="Arial"/>
        <charset val="0"/>
      </rPr>
      <t>“</t>
    </r>
    <r>
      <rPr>
        <sz val="18"/>
        <rFont val="方正书宋_GBK"/>
        <charset val="0"/>
      </rPr>
      <t>人民委员</t>
    </r>
    <r>
      <rPr>
        <sz val="18"/>
        <rFont val="Arial"/>
        <charset val="0"/>
      </rPr>
      <t>”</t>
    </r>
    <r>
      <rPr>
        <sz val="18"/>
        <rFont val="方正书宋_GBK"/>
        <charset val="0"/>
      </rPr>
      <t>台灯</t>
    </r>
    <r>
      <rPr>
        <sz val="18"/>
        <rFont val="Arial"/>
        <charset val="0"/>
      </rPr>
      <t xml:space="preserve"> 
'People's Kommissar' (Stalin)' lamp</t>
    </r>
  </si>
  <si>
    <r>
      <rPr>
        <sz val="18"/>
        <rFont val="Arial"/>
        <charset val="0"/>
      </rPr>
      <t xml:space="preserve">высота 43,2 см, диаметр абажура 26 см
</t>
    </r>
    <r>
      <rPr>
        <sz val="18"/>
        <rFont val="汉仪书宋二KW"/>
        <charset val="0"/>
      </rPr>
      <t>高</t>
    </r>
    <r>
      <rPr>
        <sz val="18"/>
        <rFont val="Arial"/>
        <charset val="0"/>
      </rPr>
      <t>43.2</t>
    </r>
    <r>
      <rPr>
        <sz val="18"/>
        <rFont val="汉仪书宋二KW"/>
        <charset val="0"/>
      </rPr>
      <t>厘米，灯罩直径</t>
    </r>
    <r>
      <rPr>
        <sz val="18"/>
        <rFont val="Arial"/>
        <charset val="0"/>
      </rPr>
      <t>26</t>
    </r>
    <r>
      <rPr>
        <sz val="18"/>
        <rFont val="汉仪书宋二KW"/>
        <charset val="0"/>
      </rPr>
      <t>厘米</t>
    </r>
    <r>
      <rPr>
        <sz val="18"/>
        <rFont val="Arial"/>
        <charset val="0"/>
      </rPr>
      <t xml:space="preserve">
height 43.2 cm, lampshade diameter 26 cm</t>
    </r>
  </si>
  <si>
    <r>
      <rPr>
        <sz val="18"/>
        <rFont val="Arial"/>
        <charset val="0"/>
      </rPr>
      <t xml:space="preserve">металл, латунь, медь, ткань
</t>
    </r>
    <r>
      <rPr>
        <sz val="18"/>
        <rFont val="汉仪书宋二KW"/>
        <charset val="0"/>
      </rPr>
      <t>金属、黄铜、铜、布</t>
    </r>
    <r>
      <rPr>
        <sz val="18"/>
        <rFont val="Arial"/>
        <charset val="0"/>
      </rPr>
      <t xml:space="preserve">
metal, brass, copper, fabric</t>
    </r>
  </si>
  <si>
    <r>
      <rPr>
        <sz val="18"/>
        <rFont val="Arial"/>
        <charset val="134"/>
      </rPr>
      <t xml:space="preserve">Кабинетная настольная лампа с зеленым тканевым абажуром и основанием в форме мавзолея В.И. Ленина. Одна из самых ранних моделей советских настольных ламп. Такие лампы выпускались ограниченными тиражами исключительно для кабинетов высших руководителей СССР. В сталинский период работа в кабинетах высших эшелонов власти часто затягивалась до поздней ночи, так что настольная лампа являлась необходимым атрибутом. Позднее такой тип лампы получил в народе название «наркомовской». Такими лампами также награждали и премировали, они были знаком высокого статуса.
</t>
    </r>
    <r>
      <rPr>
        <sz val="18"/>
        <rFont val="方正书宋_GBK"/>
        <charset val="134"/>
      </rPr>
      <t>办公室桌灯，带绿色织物阴影，底座呈</t>
    </r>
    <r>
      <rPr>
        <sz val="18"/>
        <rFont val="Arial"/>
        <charset val="134"/>
      </rPr>
      <t>V.I.</t>
    </r>
    <r>
      <rPr>
        <sz val="18"/>
        <rFont val="方正书宋_GBK"/>
        <charset val="134"/>
      </rPr>
      <t>陵墓形状。列宁，是苏联台灯的最早型号之一。这种灯是限量生产的，专门为苏联最高领导人设计。在斯大林时期，在权力最高的办公室里的工作经常拖到深夜，所以台灯是必要的装备。后来，这种灯被普遍称为</t>
    </r>
    <r>
      <rPr>
        <sz val="18"/>
        <rFont val="Arial"/>
        <charset val="134"/>
      </rPr>
      <t>“ Narkomovskaya”</t>
    </r>
    <r>
      <rPr>
        <sz val="18"/>
        <rFont val="方正书宋_GBK"/>
        <charset val="134"/>
      </rPr>
      <t>。这样的灯也被授予了特殊意义，它们是高地位的标志。</t>
    </r>
  </si>
  <si>
    <t>14 000</t>
  </si>
  <si>
    <r>
      <rPr>
        <sz val="11"/>
        <rFont val="Arial"/>
        <charset val="0"/>
      </rPr>
      <t>136800
(</t>
    </r>
    <r>
      <rPr>
        <sz val="11"/>
        <rFont val="方正书宋_GBK"/>
        <charset val="0"/>
      </rPr>
      <t>中国预估价</t>
    </r>
    <r>
      <rPr>
        <sz val="11"/>
        <rFont val="Arial"/>
        <charset val="0"/>
      </rPr>
      <t>)</t>
    </r>
  </si>
  <si>
    <t>Старая форма - новое содержание</t>
  </si>
  <si>
    <r>
      <rPr>
        <sz val="18"/>
        <rFont val="Arial"/>
        <charset val="0"/>
      </rPr>
      <t xml:space="preserve">Настенная консоль (1, 2)
</t>
    </r>
    <r>
      <rPr>
        <sz val="18"/>
        <rFont val="方正书宋_GBK"/>
        <charset val="0"/>
      </rPr>
      <t>古式壁挂式置物台</t>
    </r>
    <r>
      <rPr>
        <sz val="18"/>
        <rFont val="Arial"/>
        <charset val="0"/>
      </rPr>
      <t>(1</t>
    </r>
    <r>
      <rPr>
        <sz val="18"/>
        <rFont val="方正书宋_GBK"/>
        <charset val="0"/>
      </rPr>
      <t>、</t>
    </r>
    <r>
      <rPr>
        <sz val="18"/>
        <rFont val="Arial"/>
        <charset val="0"/>
      </rPr>
      <t>2)
Wall Panel (1, 2)</t>
    </r>
  </si>
  <si>
    <r>
      <rPr>
        <sz val="18"/>
        <rFont val="Arial"/>
        <charset val="0"/>
      </rPr>
      <t xml:space="preserve">высота в пределах 60 см
</t>
    </r>
    <r>
      <rPr>
        <sz val="18"/>
        <rFont val="方正书宋_GBK"/>
        <charset val="0"/>
      </rPr>
      <t>高度</t>
    </r>
    <r>
      <rPr>
        <sz val="18"/>
        <rFont val="Arial"/>
        <charset val="0"/>
      </rPr>
      <t>60</t>
    </r>
    <r>
      <rPr>
        <sz val="18"/>
        <rFont val="方正书宋_GBK"/>
        <charset val="0"/>
      </rPr>
      <t>厘米</t>
    </r>
  </si>
  <si>
    <r>
      <rPr>
        <sz val="18"/>
        <rFont val="Arial"/>
        <charset val="0"/>
      </rPr>
      <t xml:space="preserve">laquare, mixed media
</t>
    </r>
    <r>
      <rPr>
        <sz val="18"/>
        <rFont val="方正书宋_GBK"/>
        <charset val="0"/>
      </rPr>
      <t>混合介质</t>
    </r>
  </si>
  <si>
    <r>
      <rPr>
        <sz val="18"/>
        <rFont val="Arial"/>
        <charset val="134"/>
      </rPr>
      <t xml:space="preserve">Пара лаковых настенных консолей с росписью. Украшены сценами сельскохозяйственных работ и видами промышленных сооружений.
</t>
    </r>
    <r>
      <rPr>
        <sz val="18"/>
        <rFont val="方正书宋_GBK"/>
        <charset val="134"/>
      </rPr>
      <t>带漆的墙面置物台。</t>
    </r>
    <r>
      <rPr>
        <sz val="18"/>
        <rFont val="Arial"/>
        <charset val="134"/>
      </rPr>
      <t xml:space="preserve"> </t>
    </r>
    <r>
      <rPr>
        <sz val="18"/>
        <rFont val="方正书宋_GBK"/>
        <charset val="134"/>
      </rPr>
      <t>装饰有农业工作现场和产业结构类型。</t>
    </r>
  </si>
  <si>
    <r>
      <rPr>
        <sz val="11"/>
        <rFont val="Arial"/>
        <charset val="0"/>
      </rPr>
      <t xml:space="preserve">Палех (?)
</t>
    </r>
    <r>
      <rPr>
        <sz val="11"/>
        <rFont val="方正书宋_GBK"/>
        <charset val="0"/>
      </rPr>
      <t>帕列赫（？）</t>
    </r>
    <r>
      <rPr>
        <sz val="11"/>
        <rFont val="Arial"/>
        <charset val="0"/>
      </rPr>
      <t xml:space="preserve">
Palekh (?)</t>
    </r>
  </si>
  <si>
    <r>
      <rPr>
        <sz val="11"/>
        <rFont val="Arial"/>
        <charset val="0"/>
      </rPr>
      <t>1930-е                           20</t>
    </r>
    <r>
      <rPr>
        <sz val="11"/>
        <rFont val="方正书宋_GBK"/>
        <charset val="0"/>
      </rPr>
      <t>世纪</t>
    </r>
    <r>
      <rPr>
        <sz val="11"/>
        <rFont val="Arial"/>
        <charset val="0"/>
      </rPr>
      <t>30</t>
    </r>
    <r>
      <rPr>
        <sz val="11"/>
        <rFont val="方正书宋_GBK"/>
        <charset val="0"/>
      </rPr>
      <t>年代</t>
    </r>
  </si>
  <si>
    <r>
      <rPr>
        <sz val="18"/>
        <rFont val="Arial"/>
        <charset val="0"/>
      </rPr>
      <t xml:space="preserve">Кубок с крышкой  
</t>
    </r>
    <r>
      <rPr>
        <sz val="18"/>
        <rFont val="方正书宋_GBK"/>
        <charset val="0"/>
      </rPr>
      <t>古式带盖高足杯</t>
    </r>
    <r>
      <rPr>
        <sz val="18"/>
        <rFont val="Arial"/>
        <charset val="0"/>
      </rPr>
      <t xml:space="preserve">
Goblet with Lid </t>
    </r>
  </si>
  <si>
    <r>
      <rPr>
        <sz val="18"/>
        <rFont val="Arial"/>
        <charset val="0"/>
      </rPr>
      <t>диаметр 100 мм, высота 280 мм</t>
    </r>
    <r>
      <rPr>
        <sz val="18"/>
        <rFont val="汉仪书宋二KW"/>
        <charset val="0"/>
      </rPr>
      <t>直径</t>
    </r>
    <r>
      <rPr>
        <sz val="18"/>
        <rFont val="Arial"/>
        <charset val="0"/>
      </rPr>
      <t>100</t>
    </r>
    <r>
      <rPr>
        <sz val="18"/>
        <rFont val="汉仪书宋二KW"/>
        <charset val="0"/>
      </rPr>
      <t>毫米，高度</t>
    </r>
    <r>
      <rPr>
        <sz val="18"/>
        <rFont val="Arial"/>
        <charset val="0"/>
      </rPr>
      <t>280</t>
    </r>
    <r>
      <rPr>
        <sz val="18"/>
        <rFont val="汉仪书宋二KW"/>
        <charset val="0"/>
      </rPr>
      <t>毫米</t>
    </r>
  </si>
  <si>
    <r>
      <rPr>
        <sz val="18"/>
        <rFont val="Arial"/>
        <charset val="134"/>
      </rPr>
      <t xml:space="preserve">
Кубок с крышкой  
</t>
    </r>
    <r>
      <rPr>
        <sz val="18"/>
        <rFont val="方正书宋_GBK"/>
        <charset val="134"/>
      </rPr>
      <t>古式带盖高足杯</t>
    </r>
    <r>
      <rPr>
        <sz val="18"/>
        <rFont val="Arial"/>
        <charset val="134"/>
      </rPr>
      <t xml:space="preserve">
Goblet with Lid Подарочный лаковый кубок с крышкой. Украшен портретом Иосифа Сталина и изображениями советских граждан, читающих  газету "Правда".</t>
    </r>
    <r>
      <rPr>
        <sz val="18"/>
        <rFont val="方正书宋_GBK"/>
        <charset val="134"/>
      </rPr>
      <t>有盖子的高足杯，杯体上面装饰着约瑟夫</t>
    </r>
    <r>
      <rPr>
        <sz val="18"/>
        <rFont val="Arial"/>
        <charset val="134"/>
      </rPr>
      <t>·</t>
    </r>
    <r>
      <rPr>
        <sz val="18"/>
        <rFont val="方正书宋_GBK"/>
        <charset val="134"/>
      </rPr>
      <t>斯大林的肖像和苏维埃的图像：公民在阅读《真理报》。</t>
    </r>
  </si>
  <si>
    <r>
      <rPr>
        <sz val="18"/>
        <rFont val="Arial"/>
        <charset val="0"/>
      </rPr>
      <t xml:space="preserve">Настольная лампа на подставке с телефонной трубкой
</t>
    </r>
    <r>
      <rPr>
        <sz val="18"/>
        <rFont val="方正书宋_GBK"/>
        <charset val="0"/>
      </rPr>
      <t>带有电话听筒的架子上的台灯</t>
    </r>
    <r>
      <rPr>
        <sz val="18"/>
        <rFont val="Arial"/>
        <charset val="0"/>
      </rPr>
      <t xml:space="preserve">
Desk Lamp</t>
    </r>
  </si>
  <si>
    <r>
      <rPr>
        <sz val="18"/>
        <rFont val="Arial"/>
        <charset val="0"/>
      </rPr>
      <t>основание 415 х 125 мм, диаметр абажура 240 мм, высота 520 мм</t>
    </r>
    <r>
      <rPr>
        <sz val="18"/>
        <rFont val="汉仪书宋二KW"/>
        <charset val="0"/>
      </rPr>
      <t>底座</t>
    </r>
    <r>
      <rPr>
        <sz val="18"/>
        <rFont val="Arial"/>
        <charset val="0"/>
      </rPr>
      <t>415 x 125</t>
    </r>
    <r>
      <rPr>
        <sz val="18"/>
        <rFont val="汉仪书宋二KW"/>
        <charset val="0"/>
      </rPr>
      <t>毫米，直径</t>
    </r>
    <r>
      <rPr>
        <sz val="18"/>
        <rFont val="Arial"/>
        <charset val="0"/>
      </rPr>
      <t>240</t>
    </r>
    <r>
      <rPr>
        <sz val="18"/>
        <rFont val="汉仪书宋二KW"/>
        <charset val="0"/>
      </rPr>
      <t>毫米，高度</t>
    </r>
    <r>
      <rPr>
        <sz val="18"/>
        <rFont val="Arial"/>
        <charset val="0"/>
      </rPr>
      <t>520</t>
    </r>
    <r>
      <rPr>
        <sz val="18"/>
        <rFont val="汉仪书宋二KW"/>
        <charset val="0"/>
      </rPr>
      <t>毫米</t>
    </r>
  </si>
  <si>
    <r>
      <rPr>
        <sz val="18"/>
        <rFont val="Arial"/>
        <charset val="134"/>
      </rPr>
      <t xml:space="preserve">Настольная лампа с бронзовым основанием и декоративными элементами в технике лаковой миниатюры. На подставке размещен встроенный телефонный аппарат.
</t>
    </r>
    <r>
      <rPr>
        <sz val="18"/>
        <rFont val="方正书宋_GBK"/>
        <charset val="134"/>
      </rPr>
      <t>带有青铜底座的台灯和采用微型漆技术的装饰元素。</t>
    </r>
    <r>
      <rPr>
        <sz val="18"/>
        <rFont val="Arial"/>
        <charset val="134"/>
      </rPr>
      <t xml:space="preserve"> </t>
    </r>
    <r>
      <rPr>
        <sz val="18"/>
        <rFont val="方正书宋_GBK"/>
        <charset val="134"/>
      </rPr>
      <t>内置电话机放在支架上。</t>
    </r>
  </si>
  <si>
    <r>
      <rPr>
        <sz val="11"/>
        <rFont val="Arial"/>
        <charset val="0"/>
      </rPr>
      <t>вторая половина 1930-х (?)
Second half of 1930s (?)
20</t>
    </r>
    <r>
      <rPr>
        <sz val="11"/>
        <rFont val="方正书宋_GBK"/>
        <charset val="0"/>
      </rPr>
      <t>世纪</t>
    </r>
    <r>
      <rPr>
        <sz val="11"/>
        <rFont val="Arial"/>
        <charset val="0"/>
      </rPr>
      <t>30</t>
    </r>
    <r>
      <rPr>
        <sz val="11"/>
        <rFont val="方正书宋_GBK"/>
        <charset val="0"/>
      </rPr>
      <t>年代下半期（？）</t>
    </r>
  </si>
  <si>
    <t xml:space="preserve">123 000 </t>
  </si>
  <si>
    <r>
      <rPr>
        <sz val="18"/>
        <rFont val="Times New Roman"/>
        <charset val="1"/>
      </rPr>
      <t xml:space="preserve">Радио настольное с часами
</t>
    </r>
    <r>
      <rPr>
        <sz val="18"/>
        <rFont val="方正书宋_GBK"/>
        <charset val="1"/>
      </rPr>
      <t>台式手表</t>
    </r>
  </si>
  <si>
    <r>
      <rPr>
        <sz val="18"/>
        <rFont val="Arial"/>
        <charset val="0"/>
      </rPr>
      <t xml:space="preserve">размеры в пределах15 х 30 см, высота 45 см
</t>
    </r>
    <r>
      <rPr>
        <sz val="18"/>
        <rFont val="方正书宋_GBK"/>
        <charset val="0"/>
      </rPr>
      <t>尺寸为</t>
    </r>
    <r>
      <rPr>
        <sz val="18"/>
        <rFont val="Arial"/>
        <charset val="0"/>
      </rPr>
      <t>15×30</t>
    </r>
    <r>
      <rPr>
        <sz val="18"/>
        <rFont val="方正书宋_GBK"/>
        <charset val="0"/>
      </rPr>
      <t>厘米，高度</t>
    </r>
    <r>
      <rPr>
        <sz val="18"/>
        <rFont val="Arial"/>
        <charset val="0"/>
      </rPr>
      <t>45</t>
    </r>
    <r>
      <rPr>
        <sz val="18"/>
        <rFont val="方正书宋_GBK"/>
        <charset val="0"/>
      </rPr>
      <t>厘米</t>
    </r>
  </si>
  <si>
    <r>
      <rPr>
        <sz val="18"/>
        <rFont val="Times New Roman"/>
        <charset val="1"/>
      </rPr>
      <t xml:space="preserve">comprehensive material 
</t>
    </r>
    <r>
      <rPr>
        <sz val="18"/>
        <rFont val="方正书宋_GBK"/>
        <charset val="1"/>
      </rPr>
      <t>综合材料</t>
    </r>
  </si>
  <si>
    <r>
      <rPr>
        <sz val="18"/>
        <rFont val="Arial"/>
        <charset val="134"/>
      </rPr>
      <t>Подарочное настольное радио с часами в лаковом корпусе с росписью. Пример соединения "инновационных" для своего времени технологий и традиционного кустарного исполнения.</t>
    </r>
    <r>
      <rPr>
        <sz val="18"/>
        <rFont val="方正书宋_GBK"/>
        <charset val="134"/>
      </rPr>
      <t>这是一幅画，作为装有收音机和时钟的礼物漆箱的装饰。这是一个将</t>
    </r>
    <r>
      <rPr>
        <sz val="18"/>
        <rFont val="Arial"/>
        <charset val="134"/>
      </rPr>
      <t>“</t>
    </r>
    <r>
      <rPr>
        <sz val="18"/>
        <rFont val="方正书宋_GBK"/>
        <charset val="134"/>
      </rPr>
      <t>创新</t>
    </r>
    <r>
      <rPr>
        <sz val="18"/>
        <rFont val="Arial"/>
        <charset val="134"/>
      </rPr>
      <t>”</t>
    </r>
    <r>
      <rPr>
        <sz val="18"/>
        <rFont val="方正书宋_GBK"/>
        <charset val="134"/>
      </rPr>
      <t>技术与苏联的时间和传统相结合的手工艺品。</t>
    </r>
  </si>
  <si>
    <r>
      <rPr>
        <sz val="11"/>
        <rFont val="Times New Roman"/>
        <charset val="1"/>
      </rPr>
      <t xml:space="preserve">Государственный музей архитектуры имени А.В. Щусева </t>
    </r>
    <r>
      <rPr>
        <sz val="11"/>
        <rFont val="宋体"/>
        <charset val="134"/>
      </rPr>
      <t>休谢夫国家建筑博物馆</t>
    </r>
    <r>
      <rPr>
        <sz val="11"/>
        <rFont val="Times New Roman"/>
        <charset val="1"/>
      </rPr>
      <t>(</t>
    </r>
    <r>
      <rPr>
        <sz val="11"/>
        <rFont val="宋体"/>
        <charset val="134"/>
      </rPr>
      <t>全称：阿列克谢</t>
    </r>
    <r>
      <rPr>
        <sz val="11"/>
        <rFont val="Times New Roman"/>
        <charset val="1"/>
      </rPr>
      <t>·</t>
    </r>
    <r>
      <rPr>
        <sz val="11"/>
        <rFont val="宋体"/>
        <charset val="134"/>
      </rPr>
      <t>维克多罗维奇</t>
    </r>
    <r>
      <rPr>
        <sz val="11"/>
        <rFont val="Times New Roman"/>
        <charset val="1"/>
      </rPr>
      <t>·</t>
    </r>
    <r>
      <rPr>
        <sz val="11"/>
        <rFont val="宋体"/>
        <charset val="134"/>
      </rPr>
      <t>休谢夫国家建筑博物馆</t>
    </r>
    <r>
      <rPr>
        <sz val="11"/>
        <rFont val="Times New Roman"/>
        <charset val="1"/>
      </rPr>
      <t>)</t>
    </r>
  </si>
  <si>
    <r>
      <rPr>
        <sz val="12"/>
        <rFont val="Times New Roman"/>
        <charset val="1"/>
      </rPr>
      <t>вторая половина 1930-х (?)
Second half of 1930s (?)
20</t>
    </r>
    <r>
      <rPr>
        <sz val="12"/>
        <rFont val="宋体"/>
        <charset val="134"/>
      </rPr>
      <t>世纪30年代下半期（？）</t>
    </r>
  </si>
  <si>
    <r>
      <rPr>
        <sz val="12"/>
        <rFont val="Times New Roman"/>
        <charset val="1"/>
      </rPr>
      <t xml:space="preserve">Оригинальное изделие
</t>
    </r>
    <r>
      <rPr>
        <sz val="12"/>
        <rFont val="方正书宋_GBK"/>
        <charset val="1"/>
      </rPr>
      <t>原作</t>
    </r>
    <r>
      <rPr>
        <sz val="12"/>
        <rFont val="Times New Roman"/>
        <charset val="1"/>
      </rPr>
      <t xml:space="preserve">
Original Item </t>
    </r>
  </si>
  <si>
    <t>98 400</t>
  </si>
  <si>
    <r>
      <rPr>
        <sz val="18"/>
        <rFont val="Arial"/>
        <charset val="0"/>
      </rPr>
      <t xml:space="preserve">Шкатулка 
</t>
    </r>
    <r>
      <rPr>
        <sz val="18"/>
        <rFont val="方正书宋_GBK"/>
        <charset val="0"/>
      </rPr>
      <t>储物匣</t>
    </r>
    <r>
      <rPr>
        <sz val="18"/>
        <rFont val="Arial"/>
        <charset val="0"/>
      </rPr>
      <t xml:space="preserve">
Box</t>
    </r>
  </si>
  <si>
    <r>
      <rPr>
        <sz val="18"/>
        <rFont val="Arial"/>
        <charset val="0"/>
      </rPr>
      <t xml:space="preserve">Николай Правдин                                </t>
    </r>
    <r>
      <rPr>
        <sz val="18"/>
        <rFont val="方正书宋_GBK"/>
        <charset val="0"/>
      </rPr>
      <t>尼古拉</t>
    </r>
    <r>
      <rPr>
        <sz val="18"/>
        <rFont val="Arial"/>
        <charset val="0"/>
      </rPr>
      <t>·</t>
    </r>
    <r>
      <rPr>
        <sz val="18"/>
        <rFont val="方正书宋_GBK"/>
        <charset val="0"/>
      </rPr>
      <t>普拉夫丁</t>
    </r>
  </si>
  <si>
    <r>
      <rPr>
        <sz val="18"/>
        <rFont val="Arial"/>
        <charset val="0"/>
      </rPr>
      <t xml:space="preserve">размеры в пределах: 25 х 20 см, высота 10 см
</t>
    </r>
    <r>
      <rPr>
        <sz val="18"/>
        <rFont val="方正书宋_GBK"/>
        <charset val="0"/>
      </rPr>
      <t>尺寸范围：</t>
    </r>
    <r>
      <rPr>
        <sz val="18"/>
        <rFont val="Arial"/>
        <charset val="0"/>
      </rPr>
      <t>25×20</t>
    </r>
    <r>
      <rPr>
        <sz val="18"/>
        <rFont val="方正书宋_GBK"/>
        <charset val="0"/>
      </rPr>
      <t>厘米，高度</t>
    </r>
    <r>
      <rPr>
        <sz val="18"/>
        <rFont val="Arial"/>
        <charset val="0"/>
      </rPr>
      <t>10</t>
    </r>
    <r>
      <rPr>
        <sz val="18"/>
        <rFont val="方正书宋_GBK"/>
        <charset val="0"/>
      </rPr>
      <t>厘米</t>
    </r>
  </si>
  <si>
    <r>
      <rPr>
        <sz val="18"/>
        <rFont val="Arial"/>
        <charset val="0"/>
      </rPr>
      <t xml:space="preserve">mixed media
</t>
    </r>
    <r>
      <rPr>
        <sz val="18"/>
        <rFont val="方正书宋_GBK"/>
        <charset val="0"/>
      </rPr>
      <t>混合介质</t>
    </r>
  </si>
  <si>
    <r>
      <rPr>
        <sz val="18"/>
        <rFont val="Arial"/>
        <charset val="134"/>
      </rPr>
      <t xml:space="preserve">Лаковая шкатулка с портретом Чжоу Эньлая - первого главы Госсовета КНР с момента образования КНР в 1949 году до своей смерти в 1976 году.
</t>
    </r>
    <r>
      <rPr>
        <sz val="18"/>
        <rFont val="方正书宋_GBK"/>
        <charset val="134"/>
      </rPr>
      <t>印有自</t>
    </r>
    <r>
      <rPr>
        <sz val="18"/>
        <rFont val="Arial"/>
        <charset val="134"/>
      </rPr>
      <t>1949</t>
    </r>
    <r>
      <rPr>
        <sz val="18"/>
        <rFont val="方正书宋_GBK"/>
        <charset val="134"/>
      </rPr>
      <t>年中华人民共和国成立以来至</t>
    </r>
    <r>
      <rPr>
        <sz val="18"/>
        <rFont val="Arial"/>
        <charset val="134"/>
      </rPr>
      <t>1976</t>
    </r>
    <r>
      <rPr>
        <sz val="18"/>
        <rFont val="方正书宋_GBK"/>
        <charset val="134"/>
      </rPr>
      <t>年去世的第一任国务院总理周恩来肖像的漆器。</t>
    </r>
  </si>
  <si>
    <r>
      <rPr>
        <sz val="11"/>
        <rFont val="Arial"/>
        <charset val="0"/>
      </rPr>
      <t xml:space="preserve">Палех
</t>
    </r>
    <r>
      <rPr>
        <sz val="11"/>
        <rFont val="方正书宋_GBK"/>
        <charset val="0"/>
      </rPr>
      <t>帕列赫</t>
    </r>
    <r>
      <rPr>
        <sz val="11"/>
        <rFont val="Arial"/>
        <charset val="0"/>
      </rPr>
      <t xml:space="preserve">
Palekh</t>
    </r>
  </si>
  <si>
    <t>120*120*80</t>
  </si>
  <si>
    <t xml:space="preserve">51 000 </t>
  </si>
  <si>
    <r>
      <rPr>
        <sz val="18"/>
        <rFont val="Arial"/>
        <charset val="0"/>
      </rPr>
      <t>«Готовы к труду и обороне» “</t>
    </r>
    <r>
      <rPr>
        <sz val="18"/>
        <rFont val="方正书宋_GBK"/>
        <charset val="0"/>
      </rPr>
      <t>准备劳动与卫国</t>
    </r>
    <r>
      <rPr>
        <sz val="18"/>
        <rFont val="Arial"/>
        <charset val="0"/>
      </rPr>
      <t>”
'Prepared for Work and Defence!'</t>
    </r>
  </si>
  <si>
    <r>
      <rPr>
        <sz val="18"/>
        <rFont val="Arial"/>
        <charset val="0"/>
      </rPr>
      <t xml:space="preserve">Наталья Данько
</t>
    </r>
    <r>
      <rPr>
        <sz val="18"/>
        <rFont val="方正书宋_GBK"/>
        <charset val="0"/>
      </rPr>
      <t>纳塔利娅</t>
    </r>
    <r>
      <rPr>
        <sz val="18"/>
        <rFont val="Arial"/>
        <charset val="0"/>
      </rPr>
      <t>·</t>
    </r>
    <r>
      <rPr>
        <sz val="18"/>
        <rFont val="方正书宋_GBK"/>
        <charset val="0"/>
      </rPr>
      <t>丹科</t>
    </r>
    <r>
      <rPr>
        <sz val="18"/>
        <rFont val="Arial"/>
        <charset val="0"/>
      </rPr>
      <t xml:space="preserve">
Natalia Danko
</t>
    </r>
  </si>
  <si>
    <r>
      <rPr>
        <sz val="18"/>
        <rFont val="Arial"/>
        <charset val="0"/>
      </rPr>
      <t xml:space="preserve">высота: 29,5 см
</t>
    </r>
    <r>
      <rPr>
        <sz val="18"/>
        <rFont val="汉仪书宋二KW"/>
        <charset val="0"/>
      </rPr>
      <t>高</t>
    </r>
    <r>
      <rPr>
        <sz val="18"/>
        <rFont val="Arial"/>
        <charset val="0"/>
      </rPr>
      <t>29.5</t>
    </r>
    <r>
      <rPr>
        <sz val="18"/>
        <rFont val="汉仪书宋二KW"/>
        <charset val="0"/>
      </rPr>
      <t>厘米</t>
    </r>
    <r>
      <rPr>
        <sz val="18"/>
        <rFont val="Arial"/>
        <charset val="0"/>
      </rPr>
      <t xml:space="preserve">
height: 29,5 cm</t>
    </r>
  </si>
  <si>
    <r>
      <rPr>
        <sz val="18"/>
        <rFont val="Arial"/>
        <charset val="0"/>
      </rPr>
      <t xml:space="preserve">Фарфор
</t>
    </r>
    <r>
      <rPr>
        <sz val="18"/>
        <rFont val="汉仪书宋二KW"/>
        <charset val="0"/>
      </rPr>
      <t>瓷</t>
    </r>
    <r>
      <rPr>
        <sz val="18"/>
        <rFont val="Arial"/>
        <charset val="0"/>
      </rPr>
      <t xml:space="preserve">
Porcelain</t>
    </r>
  </si>
  <si>
    <r>
      <rPr>
        <sz val="18"/>
        <rFont val="Arial"/>
        <charset val="134"/>
      </rPr>
      <t xml:space="preserve">Редкая статуэтка Ленинградского фарфорового завода, выпущенная очень небольшим тиражом. Среди группы, полной решимости оказать сопротивление врагу, выделяется девушка-санитарка: в 1918 году был издан декрет о всеобщем обучении трудящихся, и особое внимание в нем было уделено женскому военному  образованию. </t>
    </r>
    <r>
      <rPr>
        <sz val="18"/>
        <rFont val="方正书宋_GBK"/>
        <charset val="134"/>
      </rPr>
      <t>这是一尊列宁格勒瓷器厂的稀有雕像，发行量很小版。在决心抵抗敌人的人群中，女护士脱颖而出：</t>
    </r>
    <r>
      <rPr>
        <sz val="18"/>
        <rFont val="Arial"/>
        <charset val="134"/>
      </rPr>
      <t>1918</t>
    </r>
    <r>
      <rPr>
        <sz val="18"/>
        <rFont val="方正书宋_GBK"/>
        <charset val="134"/>
      </rPr>
      <t>年，苏联颁布了一项关于对工人进行一般培训的法令，并特别提出要加强对女性的军事教育。</t>
    </r>
  </si>
  <si>
    <r>
      <rPr>
        <sz val="11"/>
        <rFont val="Arial"/>
        <charset val="0"/>
      </rPr>
      <t>вторая половина 1930-х
20</t>
    </r>
    <r>
      <rPr>
        <sz val="11"/>
        <rFont val="方正书宋_GBK"/>
        <charset val="0"/>
      </rPr>
      <t>世纪</t>
    </r>
    <r>
      <rPr>
        <sz val="11"/>
        <rFont val="Arial"/>
        <charset val="0"/>
      </rPr>
      <t>30</t>
    </r>
    <r>
      <rPr>
        <sz val="11"/>
        <rFont val="方正书宋_GBK"/>
        <charset val="0"/>
      </rPr>
      <t>年代晚期</t>
    </r>
  </si>
  <si>
    <r>
      <rPr>
        <sz val="18"/>
        <rFont val="Arial"/>
        <charset val="0"/>
      </rPr>
      <t xml:space="preserve">Набор граненых стаканов (1,2,3)
</t>
    </r>
    <r>
      <rPr>
        <sz val="18"/>
        <rFont val="方正书宋_GBK"/>
        <charset val="0"/>
      </rPr>
      <t>多棱杯组合</t>
    </r>
    <r>
      <rPr>
        <sz val="18"/>
        <rFont val="Arial"/>
        <charset val="0"/>
      </rPr>
      <t>(1</t>
    </r>
    <r>
      <rPr>
        <sz val="18"/>
        <rFont val="方正书宋_GBK"/>
        <charset val="0"/>
      </rPr>
      <t>、</t>
    </r>
    <r>
      <rPr>
        <sz val="18"/>
        <rFont val="Arial"/>
        <charset val="0"/>
      </rPr>
      <t>2</t>
    </r>
    <r>
      <rPr>
        <sz val="18"/>
        <rFont val="方正书宋_GBK"/>
        <charset val="0"/>
      </rPr>
      <t>、</t>
    </r>
    <r>
      <rPr>
        <sz val="18"/>
        <rFont val="Arial"/>
        <charset val="0"/>
      </rPr>
      <t>3)
Set of Faceted Glasses (1,2,3)</t>
    </r>
  </si>
  <si>
    <r>
      <rPr>
        <sz val="18"/>
        <rFont val="Arial"/>
        <charset val="0"/>
      </rPr>
      <t xml:space="preserve">65 мм в диаметре,  высота 90 мм  </t>
    </r>
    <r>
      <rPr>
        <sz val="18"/>
        <rFont val="汉仪书宋二KW"/>
        <charset val="0"/>
      </rPr>
      <t>直径</t>
    </r>
    <r>
      <rPr>
        <sz val="18"/>
        <rFont val="Arial"/>
        <charset val="0"/>
      </rPr>
      <t>65</t>
    </r>
    <r>
      <rPr>
        <sz val="18"/>
        <rFont val="汉仪书宋二KW"/>
        <charset val="0"/>
      </rPr>
      <t>毫米，高度</t>
    </r>
    <r>
      <rPr>
        <sz val="18"/>
        <rFont val="Arial"/>
        <charset val="0"/>
      </rPr>
      <t>90</t>
    </r>
    <r>
      <rPr>
        <sz val="18"/>
        <rFont val="汉仪书宋二KW"/>
        <charset val="0"/>
      </rPr>
      <t>毫米</t>
    </r>
  </si>
  <si>
    <r>
      <rPr>
        <sz val="18"/>
        <rFont val="Arial"/>
        <charset val="0"/>
      </rPr>
      <t xml:space="preserve">glass
</t>
    </r>
    <r>
      <rPr>
        <sz val="18"/>
        <rFont val="方正书宋_GBK"/>
        <charset val="0"/>
      </rPr>
      <t>玻璃</t>
    </r>
  </si>
  <si>
    <r>
      <rPr>
        <sz val="18"/>
        <rFont val="Arial"/>
        <charset val="134"/>
      </rPr>
      <t xml:space="preserve">Граненый стакан был неотъемлемым и узнаваемым атрибутом советского быта. Такие стаканы были в практически каждой советской семье, каждой заводской или школьной столовой, кафе, автомате с газированной водой, в них подавали чай в железнодорожных вагонах. Продуманная форма придает стакану необыкновенную прочность: он способен выдержать даже падение на бетонный пол с метровой высоты! </t>
    </r>
    <r>
      <rPr>
        <sz val="18"/>
        <rFont val="方正书宋_GBK"/>
        <charset val="134"/>
      </rPr>
      <t>切面玻璃是苏联生活中不可或缺的标志性用品。几乎每个苏联家庭，每个工厂或学校食堂，咖啡馆，装有苏打水的自动售货机中都装有这种玻璃，他们在铁路上为人们提供茶水。经过深思熟虑的形状使玻璃具有非凡的强度：它甚至可以承受从一米高的地方掉落到水泥地面上的冲击！传奇玻璃的设计归功于雕塑家维拉</t>
    </r>
    <r>
      <rPr>
        <sz val="18"/>
        <rFont val="Arial"/>
        <charset val="134"/>
      </rPr>
      <t>·</t>
    </r>
    <r>
      <rPr>
        <sz val="18"/>
        <rFont val="方正书宋_GBK"/>
        <charset val="134"/>
      </rPr>
      <t>穆希纳（</t>
    </r>
    <r>
      <rPr>
        <sz val="18"/>
        <rFont val="Arial"/>
        <charset val="134"/>
      </rPr>
      <t>Vera Mukhina</t>
    </r>
    <r>
      <rPr>
        <sz val="18"/>
        <rFont val="方正书宋_GBK"/>
        <charset val="134"/>
      </rPr>
      <t>），他是</t>
    </r>
    <r>
      <rPr>
        <sz val="18"/>
        <rFont val="Arial"/>
        <charset val="134"/>
      </rPr>
      <t>“</t>
    </r>
    <r>
      <rPr>
        <sz val="18"/>
        <rFont val="方正书宋_GBK"/>
        <charset val="134"/>
      </rPr>
      <t>工人和集体农庄女</t>
    </r>
    <r>
      <rPr>
        <sz val="18"/>
        <rFont val="Arial"/>
        <charset val="134"/>
      </rPr>
      <t>”</t>
    </r>
    <r>
      <rPr>
        <sz val="18"/>
        <rFont val="方正书宋_GBK"/>
        <charset val="134"/>
      </rPr>
      <t>作品的作者，该作品在</t>
    </r>
    <r>
      <rPr>
        <sz val="18"/>
        <rFont val="Arial"/>
        <charset val="134"/>
      </rPr>
      <t>1937</t>
    </r>
    <r>
      <rPr>
        <sz val="18"/>
        <rFont val="方正书宋_GBK"/>
        <charset val="134"/>
      </rPr>
      <t>年的巴黎世界展览会上装饰了苏联馆，尽管该这个说法没有文献证据。</t>
    </r>
  </si>
  <si>
    <r>
      <rPr>
        <sz val="11"/>
        <rFont val="Arial"/>
        <charset val="0"/>
      </rPr>
      <t>1943 – н. вр. 
1943</t>
    </r>
    <r>
      <rPr>
        <sz val="11"/>
        <rFont val="方正书宋_GBK"/>
        <charset val="0"/>
      </rPr>
      <t>年至今</t>
    </r>
    <r>
      <rPr>
        <sz val="11"/>
        <rFont val="Arial"/>
        <charset val="0"/>
      </rPr>
      <t xml:space="preserve">
1943 – our time</t>
    </r>
  </si>
  <si>
    <r>
      <rPr>
        <sz val="18"/>
        <rFont val="Arial"/>
        <charset val="0"/>
      </rPr>
      <t>Графин «Крепыш» (1)  со стопками (2,3)   
“</t>
    </r>
    <r>
      <rPr>
        <sz val="18"/>
        <rFont val="方正书宋_GBK"/>
        <charset val="0"/>
      </rPr>
      <t>克列佩什</t>
    </r>
    <r>
      <rPr>
        <sz val="18"/>
        <rFont val="Arial"/>
        <charset val="0"/>
      </rPr>
      <t>”</t>
    </r>
    <r>
      <rPr>
        <sz val="18"/>
        <rFont val="方正书宋_GBK"/>
        <charset val="0"/>
      </rPr>
      <t>长颈玻璃瓶</t>
    </r>
    <r>
      <rPr>
        <sz val="18"/>
        <rFont val="Arial"/>
        <charset val="0"/>
      </rPr>
      <t>(1)</t>
    </r>
    <r>
      <rPr>
        <sz val="18"/>
        <rFont val="方正书宋_GBK"/>
        <charset val="0"/>
      </rPr>
      <t>及小酒杯</t>
    </r>
    <r>
      <rPr>
        <sz val="18"/>
        <rFont val="Arial"/>
        <charset val="0"/>
      </rPr>
      <t>(2</t>
    </r>
    <r>
      <rPr>
        <sz val="18"/>
        <rFont val="方正书宋_GBK"/>
        <charset val="0"/>
      </rPr>
      <t>、</t>
    </r>
    <r>
      <rPr>
        <sz val="18"/>
        <rFont val="Arial"/>
        <charset val="0"/>
      </rPr>
      <t>3)
Krepysh Carafe (1) with Shot Glasses (2,3)</t>
    </r>
  </si>
  <si>
    <r>
      <rPr>
        <sz val="18"/>
        <rFont val="Arial"/>
        <charset val="0"/>
      </rPr>
      <t xml:space="preserve">Борис Смирнов   </t>
    </r>
    <r>
      <rPr>
        <sz val="18"/>
        <rFont val="方正书宋_GBK"/>
        <charset val="0"/>
      </rPr>
      <t>鲍里斯</t>
    </r>
    <r>
      <rPr>
        <sz val="18"/>
        <rFont val="Arial"/>
        <charset val="0"/>
      </rPr>
      <t>·</t>
    </r>
    <r>
      <rPr>
        <sz val="18"/>
        <rFont val="方正书宋_GBK"/>
        <charset val="0"/>
      </rPr>
      <t>斯米尔诺夫</t>
    </r>
  </si>
  <si>
    <r>
      <rPr>
        <sz val="18"/>
        <rFont val="Arial"/>
        <charset val="0"/>
      </rPr>
      <t xml:space="preserve">1. Высота графина 23 см, диаметр донышка 10 см                       2.3. высота стопки 6 см. Диаметр: 5,5 см 
</t>
    </r>
    <r>
      <rPr>
        <sz val="18"/>
        <rFont val="汉仪书宋二KW"/>
        <charset val="0"/>
      </rPr>
      <t>长颈玻璃瓶</t>
    </r>
    <r>
      <rPr>
        <sz val="18"/>
        <rFont val="Arial"/>
        <charset val="0"/>
      </rPr>
      <t>(1)</t>
    </r>
    <r>
      <rPr>
        <sz val="18"/>
        <rFont val="汉仪书宋二KW"/>
        <charset val="0"/>
      </rPr>
      <t>高度</t>
    </r>
    <r>
      <rPr>
        <sz val="18"/>
        <rFont val="Arial"/>
        <charset val="0"/>
      </rPr>
      <t xml:space="preserve">: 23 cm, </t>
    </r>
    <r>
      <rPr>
        <sz val="18"/>
        <rFont val="汉仪书宋二KW"/>
        <charset val="0"/>
      </rPr>
      <t>瓶底直径</t>
    </r>
    <r>
      <rPr>
        <sz val="18"/>
        <rFont val="Arial"/>
        <charset val="0"/>
      </rPr>
      <t xml:space="preserve">: 10 cm 
1. Height of the carafe 23 cm, diameter of the bottom 10 cm                       2.3. Height of the shot glass 6 cm, diameter: 5.5 cm
</t>
    </r>
    <r>
      <rPr>
        <sz val="18"/>
        <rFont val="汉仪书宋二KW"/>
        <charset val="0"/>
      </rPr>
      <t>酒杯</t>
    </r>
    <r>
      <rPr>
        <sz val="18"/>
        <rFont val="Arial"/>
        <charset val="0"/>
      </rPr>
      <t>(2</t>
    </r>
    <r>
      <rPr>
        <sz val="18"/>
        <rFont val="汉仪书宋二KW"/>
        <charset val="0"/>
      </rPr>
      <t>、</t>
    </r>
    <r>
      <rPr>
        <sz val="18"/>
        <rFont val="Arial"/>
        <charset val="0"/>
      </rPr>
      <t>3)</t>
    </r>
    <r>
      <rPr>
        <sz val="18"/>
        <rFont val="汉仪书宋二KW"/>
        <charset val="0"/>
      </rPr>
      <t>高度</t>
    </r>
    <r>
      <rPr>
        <sz val="18"/>
        <rFont val="Arial"/>
        <charset val="0"/>
      </rPr>
      <t xml:space="preserve">: 6 cm. </t>
    </r>
    <r>
      <rPr>
        <sz val="18"/>
        <rFont val="汉仪书宋二KW"/>
        <charset val="0"/>
      </rPr>
      <t>直径</t>
    </r>
    <r>
      <rPr>
        <sz val="18"/>
        <rFont val="Arial"/>
        <charset val="0"/>
      </rPr>
      <t>: 5.5 cm</t>
    </r>
  </si>
  <si>
    <r>
      <rPr>
        <sz val="18"/>
        <rFont val="Arial"/>
        <charset val="0"/>
      </rPr>
      <t xml:space="preserve">хрустальное стекло 
</t>
    </r>
    <r>
      <rPr>
        <sz val="18"/>
        <rFont val="汉仪书宋二KW"/>
        <charset val="0"/>
      </rPr>
      <t>水晶玻璃</t>
    </r>
    <r>
      <rPr>
        <sz val="18"/>
        <rFont val="Arial"/>
        <charset val="0"/>
      </rPr>
      <t xml:space="preserve">
Lead glass</t>
    </r>
  </si>
  <si>
    <r>
      <rPr>
        <sz val="18"/>
        <rFont val="Arial"/>
        <charset val="134"/>
      </rPr>
      <t>Набор для крепких спиртных напитков из хрустального стекла ручной работы. Автор дизайна - создатель советской школы художественного стеклоделия, один из любимых художников Сталина, Борис Смирнов</t>
    </r>
    <r>
      <rPr>
        <sz val="18"/>
        <rFont val="方正书宋_GBK"/>
        <charset val="134"/>
      </rPr>
      <t>这是手工制作的水晶玻璃杯。作者是苏联玻璃艺术学校的创建者，也是斯大林最喜欢的艺术家之一鲍里斯</t>
    </r>
    <r>
      <rPr>
        <sz val="18"/>
        <rFont val="Arial"/>
        <charset val="134"/>
      </rPr>
      <t>·</t>
    </r>
    <r>
      <rPr>
        <sz val="18"/>
        <rFont val="方正书宋_GBK"/>
        <charset val="134"/>
      </rPr>
      <t>斯米尔诺夫（</t>
    </r>
    <r>
      <rPr>
        <sz val="18"/>
        <rFont val="Arial"/>
        <charset val="134"/>
      </rPr>
      <t>Boris Smirnov</t>
    </r>
    <r>
      <rPr>
        <sz val="18"/>
        <rFont val="方正书宋_GBK"/>
        <charset val="134"/>
      </rPr>
      <t>）。</t>
    </r>
  </si>
  <si>
    <r>
      <rPr>
        <sz val="11"/>
        <rFont val="Arial"/>
        <charset val="0"/>
      </rPr>
      <t xml:space="preserve">Ленинградский завод художественного стекла 
</t>
    </r>
    <r>
      <rPr>
        <sz val="11"/>
        <rFont val="方正书宋_GBK"/>
        <charset val="0"/>
      </rPr>
      <t>列宁格勒艺术玻璃厂</t>
    </r>
    <r>
      <rPr>
        <sz val="11"/>
        <rFont val="Arial"/>
        <charset val="0"/>
      </rPr>
      <t xml:space="preserve">
Leningrad Factory of Art Glass</t>
    </r>
  </si>
  <si>
    <t>1950-1959</t>
  </si>
  <si>
    <t>Инсталляция "Кабинет советского руководителя"</t>
  </si>
  <si>
    <r>
      <rPr>
        <sz val="11"/>
        <rFont val="Arial"/>
        <charset val="134"/>
      </rPr>
      <t>2-</t>
    </r>
    <r>
      <rPr>
        <sz val="11"/>
        <rFont val="方正书宋_GBK"/>
        <charset val="134"/>
      </rPr>
      <t>帝国风格办公室</t>
    </r>
    <r>
      <rPr>
        <sz val="11"/>
        <rFont val="Arial"/>
        <charset val="134"/>
      </rPr>
      <t xml:space="preserve"> Office of Empire style</t>
    </r>
  </si>
  <si>
    <r>
      <rPr>
        <sz val="18"/>
        <rFont val="Arial"/>
        <charset val="0"/>
      </rPr>
      <t>Телевизор с диском системы Нипкова
“</t>
    </r>
    <r>
      <rPr>
        <sz val="18"/>
        <rFont val="方正书宋_GBK"/>
        <charset val="0"/>
      </rPr>
      <t>尼普科夫圆盘</t>
    </r>
    <r>
      <rPr>
        <sz val="18"/>
        <rFont val="Arial"/>
        <charset val="0"/>
      </rPr>
      <t xml:space="preserve">” </t>
    </r>
    <r>
      <rPr>
        <sz val="18"/>
        <rFont val="方正书宋_GBK"/>
        <charset val="0"/>
      </rPr>
      <t>电视机</t>
    </r>
    <r>
      <rPr>
        <sz val="18"/>
        <rFont val="Arial"/>
        <charset val="0"/>
      </rPr>
      <t xml:space="preserve">
Television with Nipkow Disk</t>
    </r>
  </si>
  <si>
    <t>20,5 х 18,5 х 14 см
20.5 х 18.5 х 14 cm</t>
  </si>
  <si>
    <r>
      <rPr>
        <sz val="18"/>
        <rFont val="Arial"/>
        <charset val="134"/>
      </rPr>
      <t>Телевизор, работавший на основе диска Нипкова - механического устройства для сканирования и воспроизведения изображений, придуманного немецким изобретателем Паулем Нипковом в 1884 году. Диск Нипкова являлся неотъемлемой частью многих систем механического телевидения вплоть до 1930-х годов.“</t>
    </r>
    <r>
      <rPr>
        <sz val="18"/>
        <rFont val="方正书宋_GBK"/>
        <charset val="134"/>
      </rPr>
      <t>尼普科夫圆盘</t>
    </r>
    <r>
      <rPr>
        <sz val="18"/>
        <rFont val="Arial"/>
        <charset val="134"/>
      </rPr>
      <t xml:space="preserve">” </t>
    </r>
    <r>
      <rPr>
        <sz val="18"/>
        <rFont val="方正书宋_GBK"/>
        <charset val="134"/>
      </rPr>
      <t>电视是一种用于扫描和复制图像的机械设备，该设备由德国发明家保罗</t>
    </r>
    <r>
      <rPr>
        <sz val="18"/>
        <rFont val="Arial"/>
        <charset val="134"/>
      </rPr>
      <t>·</t>
    </r>
    <r>
      <rPr>
        <sz val="18"/>
        <rFont val="方正书宋_GBK"/>
        <charset val="134"/>
      </rPr>
      <t>尼普科夫（</t>
    </r>
    <r>
      <rPr>
        <sz val="18"/>
        <rFont val="Arial"/>
        <charset val="134"/>
      </rPr>
      <t>Paul Nipkow</t>
    </r>
    <r>
      <rPr>
        <sz val="18"/>
        <rFont val="方正书宋_GBK"/>
        <charset val="134"/>
      </rPr>
      <t>）于</t>
    </r>
    <r>
      <rPr>
        <sz val="18"/>
        <rFont val="Arial"/>
        <charset val="134"/>
      </rPr>
      <t>1884</t>
    </r>
    <r>
      <rPr>
        <sz val="18"/>
        <rFont val="方正书宋_GBK"/>
        <charset val="134"/>
      </rPr>
      <t>年发明。直到</t>
    </r>
    <r>
      <rPr>
        <sz val="18"/>
        <rFont val="Arial"/>
        <charset val="134"/>
      </rPr>
      <t>1930</t>
    </r>
    <r>
      <rPr>
        <sz val="18"/>
        <rFont val="方正书宋_GBK"/>
        <charset val="134"/>
      </rPr>
      <t>年代，尼普科夫（</t>
    </r>
    <r>
      <rPr>
        <sz val="18"/>
        <rFont val="Arial"/>
        <charset val="134"/>
      </rPr>
      <t>Nipkova</t>
    </r>
    <r>
      <rPr>
        <sz val="18"/>
        <rFont val="方正书宋_GBK"/>
        <charset val="134"/>
      </rPr>
      <t>）的发明还是许多机械电视系统不可或缺的一部分。</t>
    </r>
  </si>
  <si>
    <r>
      <rPr>
        <sz val="11"/>
        <rFont val="Arial"/>
        <charset val="0"/>
      </rPr>
      <t xml:space="preserve">unknown </t>
    </r>
    <r>
      <rPr>
        <sz val="11"/>
        <rFont val="方正书宋_GBK"/>
        <charset val="0"/>
      </rPr>
      <t>未知</t>
    </r>
  </si>
  <si>
    <r>
      <rPr>
        <sz val="11"/>
        <rFont val="Arial"/>
        <charset val="0"/>
      </rPr>
      <t>середина 1930-х
20</t>
    </r>
    <r>
      <rPr>
        <sz val="11"/>
        <rFont val="方正书宋_GBK"/>
        <charset val="0"/>
      </rPr>
      <t>世纪</t>
    </r>
    <r>
      <rPr>
        <sz val="11"/>
        <rFont val="Arial"/>
        <charset val="0"/>
      </rPr>
      <t>30</t>
    </r>
    <r>
      <rPr>
        <sz val="11"/>
        <rFont val="方正书宋_GBK"/>
        <charset val="0"/>
      </rPr>
      <t>年代中期</t>
    </r>
    <r>
      <rPr>
        <sz val="11"/>
        <rFont val="Arial"/>
        <charset val="0"/>
      </rPr>
      <t xml:space="preserve">
Mid 1930s</t>
    </r>
  </si>
  <si>
    <r>
      <rPr>
        <sz val="11"/>
        <rFont val="Arial"/>
        <charset val="0"/>
      </rPr>
      <t xml:space="preserve">Оригинальное изделие
</t>
    </r>
    <r>
      <rPr>
        <sz val="11"/>
        <rFont val="方正书宋_GBK"/>
        <charset val="0"/>
      </rPr>
      <t>原作</t>
    </r>
    <r>
      <rPr>
        <sz val="11"/>
        <rFont val="Arial"/>
        <charset val="0"/>
      </rPr>
      <t xml:space="preserve">
Original item</t>
    </r>
  </si>
  <si>
    <t>150*100*100</t>
  </si>
  <si>
    <t xml:space="preserve">120 000  </t>
  </si>
  <si>
    <r>
      <rPr>
        <sz val="18"/>
        <rFont val="Arial"/>
        <charset val="0"/>
      </rPr>
      <t>Фотоаппарат «Любитель» 
“</t>
    </r>
    <r>
      <rPr>
        <sz val="18"/>
        <rFont val="方正书宋_GBK"/>
        <charset val="0"/>
      </rPr>
      <t>爱好者</t>
    </r>
    <r>
      <rPr>
        <sz val="18"/>
        <rFont val="Arial"/>
        <charset val="0"/>
      </rPr>
      <t>”</t>
    </r>
    <r>
      <rPr>
        <sz val="18"/>
        <rFont val="方正书宋_GBK"/>
        <charset val="0"/>
      </rPr>
      <t>牌照相机</t>
    </r>
    <r>
      <rPr>
        <sz val="18"/>
        <rFont val="Arial"/>
        <charset val="0"/>
      </rPr>
      <t xml:space="preserve">
Lyubitel Photo Camera</t>
    </r>
  </si>
  <si>
    <t>95 × 90 × 125 мм</t>
  </si>
  <si>
    <r>
      <rPr>
        <sz val="18"/>
        <rFont val="Arial"/>
        <charset val="134"/>
      </rPr>
      <t>Среднеформатный двухобъективный зеркальный фотоаппарат. Сконструирован на основе довоенных немецких камер Voigtländer Brilliant. С 1950 по 1956 год было выпущено более 1,3 млн. камер.</t>
    </r>
    <r>
      <rPr>
        <sz val="18"/>
        <rFont val="方正书宋_GBK"/>
        <charset val="134"/>
      </rPr>
      <t>这是一个中画幅双镜头反光相机。是基于战前德国的辉煌（</t>
    </r>
    <r>
      <rPr>
        <sz val="18"/>
        <rFont val="Arial"/>
        <charset val="134"/>
      </rPr>
      <t>VoigtländerBrilliant</t>
    </r>
    <r>
      <rPr>
        <sz val="18"/>
        <rFont val="方正书宋_GBK"/>
        <charset val="134"/>
      </rPr>
      <t>）相机设计的。</t>
    </r>
    <r>
      <rPr>
        <sz val="18"/>
        <rFont val="Arial"/>
        <charset val="134"/>
      </rPr>
      <t>1950</t>
    </r>
    <r>
      <rPr>
        <sz val="18"/>
        <rFont val="方正书宋_GBK"/>
        <charset val="134"/>
      </rPr>
      <t>年至</t>
    </r>
    <r>
      <rPr>
        <sz val="18"/>
        <rFont val="Arial"/>
        <charset val="134"/>
      </rPr>
      <t>1956</t>
    </r>
    <r>
      <rPr>
        <sz val="18"/>
        <rFont val="方正书宋_GBK"/>
        <charset val="134"/>
      </rPr>
      <t>年，苏联生产了超过</t>
    </r>
    <r>
      <rPr>
        <sz val="18"/>
        <rFont val="Arial"/>
        <charset val="134"/>
      </rPr>
      <t>130</t>
    </r>
    <r>
      <rPr>
        <sz val="18"/>
        <rFont val="方正书宋_GBK"/>
        <charset val="134"/>
      </rPr>
      <t>万台这款相机。</t>
    </r>
  </si>
  <si>
    <r>
      <rPr>
        <sz val="11"/>
        <rFont val="Arial"/>
        <charset val="0"/>
      </rPr>
      <t xml:space="preserve">ЛОМО
</t>
    </r>
    <r>
      <rPr>
        <sz val="11"/>
        <rFont val="方正书宋_GBK"/>
        <charset val="0"/>
      </rPr>
      <t>列宁格勒光学机械联合企业（</t>
    </r>
    <r>
      <rPr>
        <sz val="11"/>
        <rFont val="Arial"/>
        <charset val="0"/>
      </rPr>
      <t>LOMO</t>
    </r>
    <r>
      <rPr>
        <sz val="11"/>
        <rFont val="方正书宋_GBK"/>
        <charset val="0"/>
      </rPr>
      <t>）</t>
    </r>
    <r>
      <rPr>
        <sz val="11"/>
        <rFont val="Arial"/>
        <charset val="0"/>
      </rPr>
      <t xml:space="preserve">
LOMO</t>
    </r>
  </si>
  <si>
    <t>1950-1956</t>
  </si>
  <si>
    <t>220*220*230</t>
  </si>
  <si>
    <r>
      <rPr>
        <sz val="18"/>
        <rFont val="Arial"/>
        <charset val="0"/>
      </rPr>
      <t xml:space="preserve">Фотоаппарат «Смена-8» или «Смена-8М»
Самый массовый фотоаппарат в истории
</t>
    </r>
    <r>
      <rPr>
        <sz val="18"/>
        <rFont val="方正书宋_GBK"/>
        <charset val="0"/>
      </rPr>
      <t>相机</t>
    </r>
    <r>
      <rPr>
        <sz val="18"/>
        <rFont val="Arial"/>
        <charset val="0"/>
      </rPr>
      <t>“Smena-8”</t>
    </r>
    <r>
      <rPr>
        <sz val="18"/>
        <rFont val="方正书宋_GBK"/>
        <charset val="0"/>
      </rPr>
      <t>或</t>
    </r>
    <r>
      <rPr>
        <sz val="18"/>
        <rFont val="Arial"/>
        <charset val="0"/>
      </rPr>
      <t xml:space="preserve">“Smena-8M”
</t>
    </r>
    <r>
      <rPr>
        <sz val="18"/>
        <rFont val="方正书宋_GBK"/>
        <charset val="0"/>
      </rPr>
      <t>史上最大的相机</t>
    </r>
  </si>
  <si>
    <t>1955-1991</t>
  </si>
  <si>
    <t xml:space="preserve">120
 </t>
  </si>
  <si>
    <r>
      <rPr>
        <sz val="11"/>
        <rFont val="Arial"/>
        <charset val="0"/>
      </rPr>
      <t xml:space="preserve">200
</t>
    </r>
    <r>
      <rPr>
        <sz val="11"/>
        <rFont val="方正书宋_GBK"/>
        <charset val="0"/>
      </rPr>
      <t>（中方估价）</t>
    </r>
  </si>
  <si>
    <r>
      <rPr>
        <sz val="18"/>
        <rFont val="Arial"/>
        <charset val="0"/>
      </rPr>
      <t>Телефон-автомат «АМТ-47» 
 “AMT-47”</t>
    </r>
    <r>
      <rPr>
        <sz val="18"/>
        <rFont val="方正书宋_GBK"/>
        <charset val="0"/>
      </rPr>
      <t>公用电话</t>
    </r>
    <r>
      <rPr>
        <sz val="18"/>
        <rFont val="Arial"/>
        <charset val="0"/>
      </rPr>
      <t xml:space="preserve">
AMT-47 Payphone</t>
    </r>
  </si>
  <si>
    <r>
      <rPr>
        <sz val="18"/>
        <rFont val="Arial"/>
        <charset val="0"/>
      </rPr>
      <t>размеры в пределах: ширина 35 см, высота 40 см, глубина 25 см</t>
    </r>
    <r>
      <rPr>
        <sz val="18"/>
        <rFont val="汉仪书宋二KW"/>
        <charset val="0"/>
      </rPr>
      <t>尺寸：宽</t>
    </r>
    <r>
      <rPr>
        <sz val="18"/>
        <rFont val="Arial"/>
        <charset val="0"/>
      </rPr>
      <t>35</t>
    </r>
    <r>
      <rPr>
        <sz val="18"/>
        <rFont val="汉仪书宋二KW"/>
        <charset val="0"/>
      </rPr>
      <t>厘米，高</t>
    </r>
    <r>
      <rPr>
        <sz val="18"/>
        <rFont val="Arial"/>
        <charset val="0"/>
      </rPr>
      <t>40</t>
    </r>
    <r>
      <rPr>
        <sz val="18"/>
        <rFont val="汉仪书宋二KW"/>
        <charset val="0"/>
      </rPr>
      <t>厘米，深度</t>
    </r>
    <r>
      <rPr>
        <sz val="18"/>
        <rFont val="Arial"/>
        <charset val="0"/>
      </rPr>
      <t>25</t>
    </r>
    <r>
      <rPr>
        <sz val="18"/>
        <rFont val="汉仪书宋二KW"/>
        <charset val="0"/>
      </rPr>
      <t>厘米</t>
    </r>
  </si>
  <si>
    <r>
      <rPr>
        <sz val="18"/>
        <rFont val="Arial"/>
        <charset val="134"/>
      </rPr>
      <t xml:space="preserve">Самая известная и распространенная модель уличного телефона-автомата в СССР, выпускавшаяся с 1950 по 1970 год. Личных и служебных телефонов в Советском Союзе долгое время было немного, потому общественные таксофоны устанавливались на улицах абсолютно всех советских городов (учитывая площадь страны и большое разнообразие климатических зон, «типовая» модель советского таксофона должна была исправно работать при температуре от – 40 до + 50 °C). </t>
    </r>
    <r>
      <rPr>
        <sz val="18"/>
        <rFont val="方正书宋_GBK"/>
        <charset val="134"/>
      </rPr>
      <t>这是</t>
    </r>
    <r>
      <rPr>
        <sz val="18"/>
        <rFont val="Arial"/>
        <charset val="134"/>
      </rPr>
      <t>1950</t>
    </r>
    <r>
      <rPr>
        <sz val="18"/>
        <rFont val="方正书宋_GBK"/>
        <charset val="134"/>
      </rPr>
      <t>年至</t>
    </r>
    <r>
      <rPr>
        <sz val="18"/>
        <rFont val="Arial"/>
        <charset val="134"/>
      </rPr>
      <t>1970</t>
    </r>
    <r>
      <rPr>
        <sz val="18"/>
        <rFont val="方正书宋_GBK"/>
        <charset val="134"/>
      </rPr>
      <t>年间生产的，苏联最著名和最普遍的街道电话亭模型。长期以来，苏联几乎没有私人电话和办公室电话，因此，几乎在所有的苏联城市的街道上都安装了公用公用电话。在许多国家和不同的气候区中，苏联公用电话的</t>
    </r>
    <r>
      <rPr>
        <sz val="18"/>
        <rFont val="Arial"/>
        <charset val="134"/>
      </rPr>
      <t>“</t>
    </r>
    <r>
      <rPr>
        <sz val="18"/>
        <rFont val="方正书宋_GBK"/>
        <charset val="134"/>
      </rPr>
      <t>典型</t>
    </r>
    <r>
      <rPr>
        <sz val="18"/>
        <rFont val="Arial"/>
        <charset val="134"/>
      </rPr>
      <t>”</t>
    </r>
    <r>
      <rPr>
        <sz val="18"/>
        <rFont val="方正书宋_GBK"/>
        <charset val="134"/>
      </rPr>
      <t>模型必须在</t>
    </r>
    <r>
      <rPr>
        <sz val="18"/>
        <rFont val="Arial"/>
        <charset val="134"/>
      </rPr>
      <t>-40</t>
    </r>
    <r>
      <rPr>
        <sz val="18"/>
        <rFont val="方正书宋_GBK"/>
        <charset val="134"/>
      </rPr>
      <t>至</t>
    </r>
    <r>
      <rPr>
        <sz val="18"/>
        <rFont val="Arial"/>
        <charset val="134"/>
      </rPr>
      <t>+ 50°C</t>
    </r>
    <r>
      <rPr>
        <sz val="18"/>
        <rFont val="方正书宋_GBK"/>
        <charset val="134"/>
      </rPr>
      <t>的温度下才能正常工作。</t>
    </r>
  </si>
  <si>
    <r>
      <rPr>
        <sz val="11"/>
        <rFont val="Arial"/>
        <charset val="0"/>
      </rPr>
      <t xml:space="preserve">Пермский телефонный завод 
</t>
    </r>
    <r>
      <rPr>
        <sz val="11"/>
        <rFont val="方正书宋_GBK"/>
        <charset val="0"/>
      </rPr>
      <t>彼尔姆电话厂</t>
    </r>
    <r>
      <rPr>
        <sz val="11"/>
        <rFont val="Arial"/>
        <charset val="0"/>
      </rPr>
      <t xml:space="preserve">
Perm Telephone Factory</t>
    </r>
  </si>
  <si>
    <t>1950-1970</t>
  </si>
  <si>
    <t>60*50*60</t>
  </si>
  <si>
    <r>
      <rPr>
        <sz val="18"/>
        <rFont val="Arial"/>
        <charset val="0"/>
      </rPr>
      <t>Сшиватель для бумаг «сп-403»     
“ sp-403”</t>
    </r>
    <r>
      <rPr>
        <sz val="18"/>
        <rFont val="方正书宋_GBK"/>
        <charset val="0"/>
      </rPr>
      <t>订书机</t>
    </r>
    <r>
      <rPr>
        <sz val="18"/>
        <rFont val="Arial"/>
        <charset val="0"/>
      </rPr>
      <t xml:space="preserve">
sp-403 Stapling Machine</t>
    </r>
  </si>
  <si>
    <r>
      <rPr>
        <sz val="18"/>
        <rFont val="Arial"/>
        <charset val="0"/>
      </rPr>
      <t>12 х 4 см, высота 8 см.
Коробка: 12, 7 х 7 х 9 см
12 x 4 cm,</t>
    </r>
    <r>
      <rPr>
        <sz val="18"/>
        <rFont val="汉仪书宋二KW"/>
        <charset val="0"/>
      </rPr>
      <t>高</t>
    </r>
    <r>
      <rPr>
        <sz val="18"/>
        <rFont val="Arial"/>
        <charset val="0"/>
      </rPr>
      <t xml:space="preserve"> 8 cm.
</t>
    </r>
    <r>
      <rPr>
        <sz val="18"/>
        <rFont val="汉仪书宋二KW"/>
        <charset val="0"/>
      </rPr>
      <t>订书机盒</t>
    </r>
    <r>
      <rPr>
        <sz val="18"/>
        <rFont val="Arial"/>
        <charset val="0"/>
      </rPr>
      <t>: 12.7 x 7 x 9 cm
12 х 4 cm, height 8 cm
Box: 12.7 х 7 х 9 cm</t>
    </r>
  </si>
  <si>
    <r>
      <rPr>
        <sz val="18"/>
        <rFont val="Arial"/>
        <charset val="134"/>
      </rPr>
      <t xml:space="preserve">Устройство для скрепления листов бумаги металлическими скобами. Ранний образец, изготовленный в Риге (Латвийская ССР) в 1940-50-е годы.
</t>
    </r>
    <r>
      <rPr>
        <sz val="18"/>
        <rFont val="方正书宋_GBK"/>
        <charset val="134"/>
      </rPr>
      <t>用金属钉书钉装订纸片的设备。</t>
    </r>
    <r>
      <rPr>
        <sz val="18"/>
        <rFont val="Arial"/>
        <charset val="134"/>
      </rPr>
      <t xml:space="preserve"> 1940</t>
    </r>
    <r>
      <rPr>
        <sz val="18"/>
        <rFont val="方正书宋_GBK"/>
        <charset val="134"/>
      </rPr>
      <t>年代至</t>
    </r>
    <r>
      <rPr>
        <sz val="18"/>
        <rFont val="Arial"/>
        <charset val="134"/>
      </rPr>
      <t>1950</t>
    </r>
    <r>
      <rPr>
        <sz val="18"/>
        <rFont val="方正书宋_GBK"/>
        <charset val="134"/>
      </rPr>
      <t>年代在里加（拉脱维亚</t>
    </r>
    <r>
      <rPr>
        <sz val="18"/>
        <rFont val="Arial"/>
        <charset val="134"/>
      </rPr>
      <t>SSR</t>
    </r>
    <r>
      <rPr>
        <sz val="18"/>
        <rFont val="方正书宋_GBK"/>
        <charset val="134"/>
      </rPr>
      <t>）制造的早期样品。</t>
    </r>
  </si>
  <si>
    <r>
      <rPr>
        <sz val="11"/>
        <rFont val="Arial"/>
        <charset val="0"/>
      </rPr>
      <t xml:space="preserve">НКМП Завод «Спекс». Латвийская ССР г. Рига
 </t>
    </r>
    <r>
      <rPr>
        <sz val="11"/>
        <rFont val="方正书宋_GBK"/>
        <charset val="0"/>
      </rPr>
      <t>地方工业人民委员部</t>
    </r>
    <r>
      <rPr>
        <sz val="11"/>
        <rFont val="Arial"/>
        <charset val="0"/>
      </rPr>
      <t xml:space="preserve"> “</t>
    </r>
    <r>
      <rPr>
        <sz val="11"/>
        <rFont val="方正书宋_GBK"/>
        <charset val="0"/>
      </rPr>
      <t>斯佩克斯</t>
    </r>
    <r>
      <rPr>
        <sz val="11"/>
        <rFont val="Arial"/>
        <charset val="0"/>
      </rPr>
      <t xml:space="preserve"> ”</t>
    </r>
    <r>
      <rPr>
        <sz val="11"/>
        <rFont val="方正书宋_GBK"/>
        <charset val="0"/>
      </rPr>
      <t>厂。拉脱维亚苏维埃社会主义共和国（里加市）</t>
    </r>
    <r>
      <rPr>
        <sz val="11"/>
        <rFont val="Arial"/>
        <charset val="0"/>
      </rPr>
      <t xml:space="preserve">
People's Commissariat of Regional Industry Speks Factory, Riga, Latvian SSR</t>
    </r>
  </si>
  <si>
    <t>120*120*50</t>
  </si>
  <si>
    <t>3</t>
  </si>
  <si>
    <r>
      <rPr>
        <sz val="11"/>
        <rFont val="Arial"/>
        <charset val="134"/>
      </rPr>
      <t>3-</t>
    </r>
    <r>
      <rPr>
        <sz val="11"/>
        <rFont val="方正书宋_GBK"/>
        <charset val="134"/>
      </rPr>
      <t>现代之家</t>
    </r>
    <r>
      <rPr>
        <sz val="11"/>
        <rFont val="Arial"/>
        <charset val="134"/>
      </rPr>
      <t xml:space="preserve"> modern home</t>
    </r>
  </si>
  <si>
    <r>
      <rPr>
        <sz val="18"/>
        <rFont val="Arial"/>
        <charset val="0"/>
      </rPr>
      <t xml:space="preserve">Колбы для сока 
</t>
    </r>
    <r>
      <rPr>
        <sz val="18"/>
        <rFont val="方正书宋_GBK"/>
        <charset val="0"/>
      </rPr>
      <t>尖底果汁瓶</t>
    </r>
    <r>
      <rPr>
        <sz val="18"/>
        <rFont val="Arial"/>
        <charset val="0"/>
      </rPr>
      <t xml:space="preserve">
Juice Flasks   
</t>
    </r>
  </si>
  <si>
    <r>
      <rPr>
        <sz val="18"/>
        <rFont val="Arial"/>
        <charset val="0"/>
      </rPr>
      <t>высота в пределах 1,25 м</t>
    </r>
    <r>
      <rPr>
        <sz val="18"/>
        <rFont val="汉仪书宋二KW"/>
        <charset val="0"/>
      </rPr>
      <t>高度</t>
    </r>
    <r>
      <rPr>
        <sz val="18"/>
        <rFont val="Arial"/>
        <charset val="0"/>
      </rPr>
      <t>1.25</t>
    </r>
    <r>
      <rPr>
        <sz val="18"/>
        <rFont val="汉仪书宋二KW"/>
        <charset val="0"/>
      </rPr>
      <t>米</t>
    </r>
  </si>
  <si>
    <r>
      <rPr>
        <sz val="18"/>
        <rFont val="Arial"/>
        <charset val="134"/>
      </rPr>
      <t>Колбы на металлической подставке, предназначенные для разлива соков в магазинах и местах общественного питания. Массовое производство соков в СССР началось в 1930-е годы –после визита наркома пищевой промышленности Анастаса Микояна в США, где он обратил внимание на привычку американцев пить по утрам свежевыжатый апельсиновый сок.</t>
    </r>
    <r>
      <rPr>
        <sz val="18"/>
        <rFont val="方正书宋_GBK"/>
        <charset val="134"/>
      </rPr>
      <t>这是一个放置在金属架子上的烧瓶，用于在商店和公共餐饮场所装果汁。食品工业人民委员阿纳斯塔斯</t>
    </r>
    <r>
      <rPr>
        <sz val="18"/>
        <rFont val="Arial"/>
        <charset val="134"/>
      </rPr>
      <t>·</t>
    </r>
    <r>
      <rPr>
        <sz val="18"/>
        <rFont val="方正书宋_GBK"/>
        <charset val="134"/>
      </rPr>
      <t>米科扬（</t>
    </r>
    <r>
      <rPr>
        <sz val="18"/>
        <rFont val="Arial"/>
        <charset val="134"/>
      </rPr>
      <t>Anastas mikoyan</t>
    </r>
    <r>
      <rPr>
        <sz val="18"/>
        <rFont val="方正书宋_GBK"/>
        <charset val="134"/>
      </rPr>
      <t>）访问美国后，苏联于</t>
    </r>
    <r>
      <rPr>
        <sz val="18"/>
        <rFont val="Arial"/>
        <charset val="134"/>
      </rPr>
      <t>1930</t>
    </r>
    <r>
      <rPr>
        <sz val="18"/>
        <rFont val="方正书宋_GBK"/>
        <charset val="134"/>
      </rPr>
      <t>年代开始大规模生产果汁，他提醒人们注意到美国人早上有喝鲜榨橙汁的习惯。</t>
    </r>
  </si>
  <si>
    <r>
      <rPr>
        <sz val="11"/>
        <rFont val="Arial"/>
        <charset val="0"/>
      </rPr>
      <t xml:space="preserve">дизайн: 1940-е       Образец 1960-80-х гг. (?) 
</t>
    </r>
    <r>
      <rPr>
        <sz val="11"/>
        <rFont val="方正书宋_GBK"/>
        <charset val="0"/>
      </rPr>
      <t>设计：</t>
    </r>
    <r>
      <rPr>
        <sz val="11"/>
        <rFont val="Arial"/>
        <charset val="0"/>
      </rPr>
      <t>20</t>
    </r>
    <r>
      <rPr>
        <sz val="11"/>
        <rFont val="方正书宋_GBK"/>
        <charset val="0"/>
      </rPr>
      <t>世纪</t>
    </r>
    <r>
      <rPr>
        <sz val="11"/>
        <rFont val="Arial"/>
        <charset val="0"/>
      </rPr>
      <t>40</t>
    </r>
    <r>
      <rPr>
        <sz val="11"/>
        <rFont val="方正书宋_GBK"/>
        <charset val="0"/>
      </rPr>
      <t>年代。</t>
    </r>
    <r>
      <rPr>
        <sz val="11"/>
        <rFont val="Arial"/>
        <charset val="0"/>
      </rPr>
      <t>20</t>
    </r>
    <r>
      <rPr>
        <sz val="11"/>
        <rFont val="方正书宋_GBK"/>
        <charset val="0"/>
      </rPr>
      <t>世纪</t>
    </r>
    <r>
      <rPr>
        <sz val="11"/>
        <rFont val="Arial"/>
        <charset val="0"/>
      </rPr>
      <t>60-80</t>
    </r>
    <r>
      <rPr>
        <sz val="11"/>
        <rFont val="方正书宋_GBK"/>
        <charset val="0"/>
      </rPr>
      <t>年代（？）样品</t>
    </r>
    <r>
      <rPr>
        <sz val="11"/>
        <rFont val="Arial"/>
        <charset val="0"/>
      </rPr>
      <t xml:space="preserve">
Design: 1940s       Item: 1960-80s (?)</t>
    </r>
  </si>
  <si>
    <r>
      <rPr>
        <sz val="18"/>
        <rFont val="Arial"/>
        <charset val="0"/>
      </rPr>
      <t xml:space="preserve">Two armchairs. “Khleba Kommunizma” (The Bread of Communism) set
</t>
    </r>
    <r>
      <rPr>
        <sz val="18"/>
        <rFont val="方正书宋_GBK"/>
        <charset val="0"/>
      </rPr>
      <t>家具套件</t>
    </r>
    <r>
      <rPr>
        <sz val="18"/>
        <rFont val="Arial"/>
        <charset val="0"/>
      </rPr>
      <t>“</t>
    </r>
    <r>
      <rPr>
        <sz val="18"/>
        <rFont val="方正书宋_GBK"/>
        <charset val="0"/>
      </rPr>
      <t>共产面包</t>
    </r>
    <r>
      <rPr>
        <sz val="18"/>
        <rFont val="Arial"/>
        <charset val="0"/>
      </rPr>
      <t>”</t>
    </r>
  </si>
  <si>
    <t xml:space="preserve">  86.5 х 56 х 63 cm
 90 x 60 x 45 cm   
 97 х 55 х 48 cm
117 х 44 х 44 cm
73 х 29 х 11 cm
110 х 183 х 64 cm
79 x 177 x 92 cm  
154 x 78 x 41 cm                           134 x 216 x 2 cm
 86 х 54 х 50 cm</t>
  </si>
  <si>
    <r>
      <rPr>
        <sz val="18"/>
        <color indexed="8"/>
        <rFont val="Arial"/>
        <charset val="0"/>
      </rPr>
      <t xml:space="preserve">1.1. Poplar, (veneering, Karelian birch grain), veneer (base), polish, grill cloth, metal, paint, paper (scale), typing, glass, radio-electronic components.   1.2. Wood (poplar), original leather upholstery
</t>
    </r>
    <r>
      <rPr>
        <sz val="18"/>
        <color indexed="8"/>
        <rFont val="汉仪书宋二KW"/>
        <charset val="0"/>
      </rPr>
      <t>玻璃，无线电电子元件。</t>
    </r>
    <r>
      <rPr>
        <sz val="18"/>
        <color indexed="8"/>
        <rFont val="Arial"/>
        <charset val="0"/>
      </rPr>
      <t xml:space="preserve">
</t>
    </r>
    <r>
      <rPr>
        <sz val="18"/>
        <color indexed="8"/>
        <rFont val="汉仪书宋二KW"/>
        <charset val="0"/>
      </rPr>
      <t>木材（杨树），原始皮革内饰</t>
    </r>
  </si>
  <si>
    <r>
      <rPr>
        <sz val="18"/>
        <rFont val="Arial"/>
        <charset val="134"/>
      </rPr>
      <t>"Агитационный" мебельный гарнитур, выполненный по проекту архитектора Игоря Крестовского для дома-коммуны имени Михаила Калинина в Смоленске. Обустройство квартир поручили сотрудникам отдела Сельскохозяйственной академии, что и определило название мебельной группы - «Хлеба коммунизма».</t>
    </r>
    <r>
      <rPr>
        <sz val="18"/>
        <rFont val="方正书宋_GBK"/>
        <charset val="134"/>
      </rPr>
      <t>由建筑师伊戈尔</t>
    </r>
    <r>
      <rPr>
        <sz val="18"/>
        <rFont val="Arial"/>
        <charset val="134"/>
      </rPr>
      <t>·</t>
    </r>
    <r>
      <rPr>
        <sz val="18"/>
        <rFont val="方正书宋_GBK"/>
        <charset val="134"/>
      </rPr>
      <t>克雷斯托夫斯基（</t>
    </r>
    <r>
      <rPr>
        <sz val="18"/>
        <rFont val="Arial"/>
        <charset val="134"/>
      </rPr>
      <t>Igor Krestovsky</t>
    </r>
    <r>
      <rPr>
        <sz val="18"/>
        <rFont val="方正书宋_GBK"/>
        <charset val="134"/>
      </rPr>
      <t>）为以斯摩棱斯克（</t>
    </r>
    <r>
      <rPr>
        <sz val="18"/>
        <rFont val="Arial"/>
        <charset val="134"/>
      </rPr>
      <t>Исмоленск</t>
    </r>
    <r>
      <rPr>
        <sz val="18"/>
        <rFont val="方正书宋_GBK"/>
        <charset val="134"/>
      </rPr>
      <t>）的米哈伊尔</t>
    </r>
    <r>
      <rPr>
        <sz val="18"/>
        <rFont val="Arial"/>
        <charset val="134"/>
      </rPr>
      <t>·</t>
    </r>
    <r>
      <rPr>
        <sz val="18"/>
        <rFont val="方正书宋_GBK"/>
        <charset val="134"/>
      </rPr>
      <t>卡里宁（</t>
    </r>
    <r>
      <rPr>
        <sz val="18"/>
        <rFont val="Arial"/>
        <charset val="134"/>
      </rPr>
      <t>Mikhail Kalinin</t>
    </r>
    <r>
      <rPr>
        <sz val="18"/>
        <rFont val="方正书宋_GBK"/>
        <charset val="134"/>
      </rPr>
      <t>）的公社房屋设计的</t>
    </r>
    <r>
      <rPr>
        <sz val="18"/>
        <rFont val="Arial"/>
        <charset val="134"/>
      </rPr>
      <t>“</t>
    </r>
    <r>
      <rPr>
        <sz val="18"/>
        <rFont val="方正书宋_GBK"/>
        <charset val="134"/>
      </rPr>
      <t>激荡</t>
    </r>
    <r>
      <rPr>
        <sz val="18"/>
        <rFont val="Arial"/>
        <charset val="134"/>
      </rPr>
      <t>”</t>
    </r>
    <r>
      <rPr>
        <sz val="18"/>
        <rFont val="方正书宋_GBK"/>
        <charset val="134"/>
      </rPr>
      <t>家具套件。公寓被分配给了农业学院部门的员工们，他们确定了家具套件的名称</t>
    </r>
    <r>
      <rPr>
        <sz val="18"/>
        <rFont val="Arial"/>
        <charset val="134"/>
      </rPr>
      <t>——“</t>
    </r>
    <r>
      <rPr>
        <sz val="18"/>
        <rFont val="方正书宋_GBK"/>
        <charset val="134"/>
      </rPr>
      <t>共产面包</t>
    </r>
    <r>
      <rPr>
        <sz val="18"/>
        <rFont val="Arial"/>
        <charset val="134"/>
      </rPr>
      <t>”</t>
    </r>
    <r>
      <rPr>
        <sz val="18"/>
        <rFont val="方正书宋_GBK"/>
        <charset val="134"/>
      </rPr>
      <t>。</t>
    </r>
  </si>
  <si>
    <t xml:space="preserve">Оригинальное изделие
原作
Original Item </t>
  </si>
  <si>
    <r>
      <rPr>
        <sz val="11"/>
        <rFont val="Arial"/>
        <charset val="0"/>
      </rPr>
      <t xml:space="preserve">Heritage gallery/collection of Kristina Krasnyanskaya/ (Вайл-ам-Райн, Germany)  Heritage Gallery / 
коллекция Кристина Краснянской (Вайл-ам-Райн, Германия, Швейцария, Москва) </t>
    </r>
    <r>
      <rPr>
        <strike/>
        <sz val="11"/>
        <rFont val="Arial"/>
        <charset val="0"/>
      </rPr>
      <t xml:space="preserve">
</t>
    </r>
    <r>
      <rPr>
        <sz val="11"/>
        <rFont val="方正书宋_GBK"/>
        <charset val="0"/>
      </rPr>
      <t>艾尔塔什美术馆</t>
    </r>
    <r>
      <rPr>
        <sz val="11"/>
        <rFont val="Arial"/>
        <charset val="0"/>
      </rPr>
      <t>/</t>
    </r>
    <r>
      <rPr>
        <sz val="11"/>
        <rFont val="方正书宋_GBK"/>
        <charset val="0"/>
      </rPr>
      <t>克里斯蒂娜</t>
    </r>
    <r>
      <rPr>
        <sz val="11"/>
        <rFont val="Arial"/>
        <charset val="0"/>
      </rPr>
      <t>·</t>
    </r>
    <r>
      <rPr>
        <sz val="11"/>
        <rFont val="方正书宋_GBK"/>
        <charset val="0"/>
      </rPr>
      <t>克拉斯尼扬斯卡娅收藏（莱茵河畔魏尔市，德国，瑞士，莫斯科）</t>
    </r>
  </si>
  <si>
    <t>德</t>
  </si>
  <si>
    <r>
      <rPr>
        <sz val="18"/>
        <rFont val="Arial"/>
        <charset val="0"/>
      </rPr>
      <t xml:space="preserve">Table lamp 
“Khleba Kommunizma” (The Bread of Communism) set
</t>
    </r>
    <r>
      <rPr>
        <sz val="18"/>
        <rFont val="方正书宋_GBK"/>
        <charset val="0"/>
      </rPr>
      <t>台灯</t>
    </r>
    <r>
      <rPr>
        <sz val="18"/>
        <rFont val="Arial"/>
        <charset val="0"/>
      </rPr>
      <t xml:space="preserve"> 
</t>
    </r>
  </si>
  <si>
    <r>
      <rPr>
        <sz val="18"/>
        <rFont val="Arial"/>
        <charset val="0"/>
      </rPr>
      <t>architects of the “Leninets” guild 
“</t>
    </r>
    <r>
      <rPr>
        <sz val="18"/>
        <rFont val="方正书宋_GBK"/>
        <charset val="0"/>
      </rPr>
      <t>列宁主义者</t>
    </r>
    <r>
      <rPr>
        <sz val="18"/>
        <rFont val="Arial"/>
        <charset val="0"/>
      </rPr>
      <t>”</t>
    </r>
    <r>
      <rPr>
        <sz val="18"/>
        <rFont val="方正书宋_GBK"/>
        <charset val="0"/>
      </rPr>
      <t>协会的建筑师</t>
    </r>
  </si>
  <si>
    <t>65 х 30 х 30 cm</t>
  </si>
  <si>
    <r>
      <rPr>
        <sz val="18"/>
        <color indexed="8"/>
        <rFont val="Arial"/>
        <charset val="0"/>
      </rPr>
      <t xml:space="preserve">Oak, bronze, porcelain, decalcomania 
</t>
    </r>
    <r>
      <rPr>
        <sz val="18"/>
        <color indexed="8"/>
        <rFont val="汉仪书宋二KW"/>
        <charset val="0"/>
      </rPr>
      <t>橡木，</t>
    </r>
    <r>
      <rPr>
        <sz val="18"/>
        <color indexed="8"/>
        <rFont val="Arial"/>
        <charset val="0"/>
      </rPr>
      <t xml:space="preserve"> </t>
    </r>
    <r>
      <rPr>
        <sz val="18"/>
        <color indexed="8"/>
        <rFont val="汉仪书宋二KW"/>
        <charset val="0"/>
      </rPr>
      <t>青铜，</t>
    </r>
    <r>
      <rPr>
        <sz val="18"/>
        <color indexed="8"/>
        <rFont val="Arial"/>
        <charset val="0"/>
      </rPr>
      <t xml:space="preserve"> </t>
    </r>
    <r>
      <rPr>
        <sz val="18"/>
        <color indexed="8"/>
        <rFont val="汉仪书宋二KW"/>
        <charset val="0"/>
      </rPr>
      <t>瓷器，贴花</t>
    </r>
  </si>
  <si>
    <r>
      <rPr>
        <sz val="18"/>
        <rFont val="Arial"/>
        <charset val="0"/>
      </rPr>
      <t xml:space="preserve">Framed portrait of Lenin
“Khleba Kommunizma” (The Bread of Communism) set
</t>
    </r>
    <r>
      <rPr>
        <sz val="18"/>
        <rFont val="方正书宋_GBK"/>
        <charset val="0"/>
      </rPr>
      <t>列宁的画像</t>
    </r>
  </si>
  <si>
    <t>122 х 90 cm</t>
  </si>
  <si>
    <r>
      <rPr>
        <sz val="18"/>
        <color indexed="8"/>
        <rFont val="Arial"/>
        <charset val="0"/>
      </rPr>
      <t xml:space="preserve">Oak, paper, mixed media
</t>
    </r>
    <r>
      <rPr>
        <sz val="18"/>
        <color indexed="8"/>
        <rFont val="汉仪书宋二KW"/>
        <charset val="0"/>
      </rPr>
      <t>橡木，</t>
    </r>
    <r>
      <rPr>
        <sz val="18"/>
        <color indexed="8"/>
        <rFont val="Arial"/>
        <charset val="0"/>
      </rPr>
      <t xml:space="preserve"> </t>
    </r>
    <r>
      <rPr>
        <sz val="18"/>
        <color indexed="8"/>
        <rFont val="汉仪书宋二KW"/>
        <charset val="0"/>
      </rPr>
      <t>纸张，混合媒体</t>
    </r>
  </si>
  <si>
    <r>
      <rPr>
        <sz val="18"/>
        <rFont val="Arial"/>
        <charset val="0"/>
      </rPr>
      <t>Vases "Ukrainian rebellion", triptych</t>
    </r>
    <r>
      <rPr>
        <sz val="18"/>
        <rFont val="方正书宋_GBK"/>
        <charset val="0"/>
      </rPr>
      <t>乌克兰革命</t>
    </r>
    <r>
      <rPr>
        <sz val="18"/>
        <rFont val="Arial"/>
        <charset val="0"/>
      </rPr>
      <t xml:space="preserve"> </t>
    </r>
    <r>
      <rPr>
        <sz val="18"/>
        <rFont val="方正书宋_GBK"/>
        <charset val="0"/>
      </rPr>
      <t>花瓶</t>
    </r>
  </si>
  <si>
    <r>
      <rPr>
        <sz val="18"/>
        <rFont val="Arial"/>
        <charset val="0"/>
      </rPr>
      <t>Neman factory (Belorussian Soviet Socialist Republic)</t>
    </r>
    <r>
      <rPr>
        <sz val="18"/>
        <rFont val="方正书宋_GBK"/>
        <charset val="0"/>
      </rPr>
      <t>雷曼工厂</t>
    </r>
  </si>
  <si>
    <t>H 38 cm, 34 cm, 28 cm</t>
  </si>
  <si>
    <r>
      <rPr>
        <sz val="18"/>
        <color indexed="8"/>
        <rFont val="Arial"/>
        <charset val="0"/>
      </rPr>
      <t>Colored glass</t>
    </r>
    <r>
      <rPr>
        <sz val="18"/>
        <color indexed="8"/>
        <rFont val="汉仪书宋二KW"/>
        <charset val="0"/>
      </rPr>
      <t>着色玻璃</t>
    </r>
  </si>
  <si>
    <r>
      <rPr>
        <sz val="18"/>
        <rFont val="Arial"/>
        <charset val="134"/>
      </rPr>
      <t xml:space="preserve">The vases depict in enthusiastic way the revolutionary events of 1917, in particular the riots in Ukraine against the tsar régime. Although this is done in a very refined artistic manner and the material chosen – double layer glass – directly links these objects to the French tradition of the turn of 19th-20th centuries of Émile Gallé glass.
</t>
    </r>
    <r>
      <rPr>
        <sz val="18"/>
        <rFont val="方正书宋_GBK"/>
        <charset val="134"/>
      </rPr>
      <t>这些花瓶热情洋溢地描绘了</t>
    </r>
    <r>
      <rPr>
        <sz val="18"/>
        <rFont val="Arial"/>
        <charset val="134"/>
      </rPr>
      <t>1917</t>
    </r>
    <r>
      <rPr>
        <sz val="18"/>
        <rFont val="方正书宋_GBK"/>
        <charset val="134"/>
      </rPr>
      <t>年的革命事件，特别是乌克兰针对沙皇制度的暴动。</t>
    </r>
    <r>
      <rPr>
        <sz val="18"/>
        <rFont val="Arial"/>
        <charset val="134"/>
      </rPr>
      <t xml:space="preserve"> </t>
    </r>
    <r>
      <rPr>
        <sz val="18"/>
        <rFont val="方正书宋_GBK"/>
        <charset val="134"/>
      </rPr>
      <t>尽管这是以非常精致的艺术方式完成的，但所选的材料</t>
    </r>
    <r>
      <rPr>
        <sz val="18"/>
        <rFont val="Arial"/>
        <charset val="134"/>
      </rPr>
      <t>-</t>
    </r>
    <r>
      <rPr>
        <sz val="18"/>
        <rFont val="方正书宋_GBK"/>
        <charset val="134"/>
      </rPr>
      <t>双层玻璃</t>
    </r>
    <r>
      <rPr>
        <sz val="18"/>
        <rFont val="Arial"/>
        <charset val="134"/>
      </rPr>
      <t>-</t>
    </r>
    <r>
      <rPr>
        <sz val="18"/>
        <rFont val="方正书宋_GBK"/>
        <charset val="134"/>
      </rPr>
      <t>将这些物品直接与</t>
    </r>
    <r>
      <rPr>
        <sz val="18"/>
        <rFont val="Arial"/>
        <charset val="134"/>
      </rPr>
      <t>19</t>
    </r>
    <r>
      <rPr>
        <sz val="18"/>
        <rFont val="方正书宋_GBK"/>
        <charset val="134"/>
      </rPr>
      <t>世纪</t>
    </r>
    <r>
      <rPr>
        <sz val="18"/>
        <rFont val="Arial"/>
        <charset val="134"/>
      </rPr>
      <t>20</t>
    </r>
    <r>
      <rPr>
        <sz val="18"/>
        <rFont val="方正书宋_GBK"/>
        <charset val="134"/>
      </rPr>
      <t>世纪末</t>
    </r>
    <r>
      <rPr>
        <sz val="18"/>
        <rFont val="Arial"/>
        <charset val="134"/>
      </rPr>
      <t>ÉmileGallé</t>
    </r>
    <r>
      <rPr>
        <sz val="18"/>
        <rFont val="方正书宋_GBK"/>
        <charset val="134"/>
      </rPr>
      <t>玻璃的法国传统联系起来。</t>
    </r>
    <r>
      <rPr>
        <sz val="18"/>
        <rFont val="Arial"/>
        <charset val="134"/>
      </rPr>
      <t xml:space="preserve">
</t>
    </r>
    <r>
      <rPr>
        <sz val="18"/>
        <rFont val="方正书宋_GBK"/>
        <charset val="134"/>
      </rPr>
      <t>花瓶三联画代表了最独特的实验设计作品，也是晚期搅拌器艺术中最为罕见的例子，涉及苏联这种艺术潮流的整个历史。</t>
    </r>
    <r>
      <rPr>
        <sz val="18"/>
        <rFont val="Arial"/>
        <charset val="134"/>
      </rPr>
      <t xml:space="preserve"> agitprop</t>
    </r>
    <r>
      <rPr>
        <sz val="18"/>
        <rFont val="方正书宋_GBK"/>
        <charset val="134"/>
      </rPr>
      <t>的基本思想是颁布各种口号和呼吁，鼓动新的意识形态价值，并宣传新社会的态度，目标和要求。</t>
    </r>
    <r>
      <rPr>
        <sz val="18"/>
        <rFont val="Arial"/>
        <charset val="134"/>
      </rPr>
      <t xml:space="preserve"> Agitprop</t>
    </r>
    <r>
      <rPr>
        <sz val="18"/>
        <rFont val="方正书宋_GBK"/>
        <charset val="134"/>
      </rPr>
      <t>帮助将政治思想传达给群众。</t>
    </r>
  </si>
  <si>
    <t>конец
1970-х    20世纪70年代末</t>
  </si>
  <si>
    <r>
      <rPr>
        <sz val="18"/>
        <rFont val="Arial"/>
        <charset val="0"/>
      </rPr>
      <t>«Valentina»</t>
    </r>
    <r>
      <rPr>
        <sz val="18"/>
        <rFont val="方正书宋_GBK"/>
        <charset val="0"/>
      </rPr>
      <t>瓦伦汀</t>
    </r>
  </si>
  <si>
    <t>50 х 70 cm</t>
  </si>
  <si>
    <r>
      <rPr>
        <sz val="18"/>
        <color indexed="8"/>
        <rFont val="Arial"/>
        <charset val="0"/>
      </rPr>
      <t xml:space="preserve">Plastic, aluminium, plexiglas </t>
    </r>
    <r>
      <rPr>
        <sz val="18"/>
        <color indexed="8"/>
        <rFont val="汉仪书宋二KW"/>
        <charset val="0"/>
      </rPr>
      <t>塑料</t>
    </r>
    <r>
      <rPr>
        <sz val="18"/>
        <color indexed="8"/>
        <rFont val="Arial"/>
        <charset val="0"/>
      </rPr>
      <t xml:space="preserve"> </t>
    </r>
    <r>
      <rPr>
        <sz val="18"/>
        <color indexed="8"/>
        <rFont val="汉仪书宋二KW"/>
        <charset val="0"/>
      </rPr>
      <t>铝</t>
    </r>
    <r>
      <rPr>
        <sz val="18"/>
        <color indexed="8"/>
        <rFont val="Arial"/>
        <charset val="0"/>
      </rPr>
      <t xml:space="preserve"> </t>
    </r>
    <r>
      <rPr>
        <sz val="18"/>
        <color indexed="8"/>
        <rFont val="汉仪书宋二KW"/>
        <charset val="0"/>
      </rPr>
      <t>塑钢玻璃</t>
    </r>
  </si>
  <si>
    <r>
      <rPr>
        <sz val="18"/>
        <rFont val="Arial"/>
        <charset val="134"/>
      </rPr>
      <t>Sculpture depicting the face of the first woman cosmonaut Valentina Tereshkova. There is speculation that Tereshkova was sent into space because the USSR was aware that the US was preparing to send their first woman into space - Sally Ride. 
Neroda is perfectly making this sense of Lady Power part of the whole concept of his art-work.</t>
    </r>
    <r>
      <rPr>
        <sz val="18"/>
        <rFont val="方正书宋_GBK"/>
        <charset val="134"/>
      </rPr>
      <t>这个雕塑描绘了第一位女宇航员瓦伦蒂娜</t>
    </r>
    <r>
      <rPr>
        <sz val="18"/>
        <rFont val="Arial"/>
        <charset val="134"/>
      </rPr>
      <t>·</t>
    </r>
    <r>
      <rPr>
        <sz val="18"/>
        <rFont val="方正书宋_GBK"/>
        <charset val="134"/>
      </rPr>
      <t>特列什科娃（</t>
    </r>
    <r>
      <rPr>
        <sz val="18"/>
        <rFont val="Arial"/>
        <charset val="134"/>
      </rPr>
      <t>Valentina Tereshkova</t>
    </r>
    <r>
      <rPr>
        <sz val="18"/>
        <rFont val="方正书宋_GBK"/>
        <charset val="134"/>
      </rPr>
      <t>）的脸。</t>
    </r>
    <r>
      <rPr>
        <sz val="18"/>
        <rFont val="Arial"/>
        <charset val="134"/>
      </rPr>
      <t xml:space="preserve"> </t>
    </r>
    <r>
      <rPr>
        <sz val="18"/>
        <rFont val="方正书宋_GBK"/>
        <charset val="134"/>
      </rPr>
      <t>有人猜测，捷列什科娃被送上太空是因为苏联意识到美国正准备将他们的第一个女人萨利</t>
    </r>
    <r>
      <rPr>
        <sz val="18"/>
        <rFont val="Arial"/>
        <charset val="134"/>
      </rPr>
      <t>·</t>
    </r>
    <r>
      <rPr>
        <sz val="18"/>
        <rFont val="方正书宋_GBK"/>
        <charset val="134"/>
      </rPr>
      <t>莱德送上太空。根据披露出来的消息与当时的苏联领导人尼基塔</t>
    </r>
    <r>
      <rPr>
        <sz val="18"/>
        <rFont val="Arial"/>
        <charset val="134"/>
      </rPr>
      <t>·</t>
    </r>
    <r>
      <rPr>
        <sz val="18"/>
        <rFont val="方正书宋_GBK"/>
        <charset val="134"/>
      </rPr>
      <t>赫鲁晓夫（</t>
    </r>
    <r>
      <rPr>
        <sz val="18"/>
        <rFont val="Arial"/>
        <charset val="134"/>
      </rPr>
      <t>Nikita Khrushchev</t>
    </r>
    <r>
      <rPr>
        <sz val="18"/>
        <rFont val="方正书宋_GBK"/>
        <charset val="134"/>
      </rPr>
      <t>）在红场的演讲，当时他正站在瓦伦蒂娜</t>
    </r>
    <r>
      <rPr>
        <sz val="18"/>
        <rFont val="Arial"/>
        <charset val="134"/>
      </rPr>
      <t>·</t>
    </r>
    <r>
      <rPr>
        <sz val="18"/>
        <rFont val="方正书宋_GBK"/>
        <charset val="134"/>
      </rPr>
      <t>捷列什科娃（</t>
    </r>
    <r>
      <rPr>
        <sz val="18"/>
        <rFont val="Arial"/>
        <charset val="134"/>
      </rPr>
      <t>Valentina Tereshkova</t>
    </r>
    <r>
      <rPr>
        <sz val="18"/>
        <rFont val="方正书宋_GBK"/>
        <charset val="134"/>
      </rPr>
      <t>）旁边，他们站在太空返还站的旁边。在发言中他嘲笑了美国的性别歧视。他说：</t>
    </r>
    <r>
      <rPr>
        <sz val="18"/>
        <rFont val="Arial"/>
        <charset val="134"/>
      </rPr>
      <t>“</t>
    </r>
    <r>
      <rPr>
        <sz val="18"/>
        <rFont val="方正书宋_GBK"/>
        <charset val="134"/>
      </rPr>
      <t>资产阶级总是声称女人是较弱的性。现在，在资产阶级的眼中，您可以看到一名典型的苏联妇女，她们在资产阶级的眼中是弱小的。</t>
    </r>
    <r>
      <rPr>
        <sz val="18"/>
        <rFont val="Arial"/>
        <charset val="134"/>
      </rPr>
      <t>”</t>
    </r>
  </si>
  <si>
    <t>оригинальная скульптура 雕塑作品原件 original sculpture</t>
  </si>
  <si>
    <r>
      <rPr>
        <sz val="18"/>
        <rFont val="Arial"/>
        <charset val="0"/>
      </rPr>
      <t xml:space="preserve">Sketch for monumental project 
“On Lenin’s Way, under Stalin’s Leadership” 
</t>
    </r>
    <r>
      <rPr>
        <sz val="18"/>
        <rFont val="方正书宋_GBK"/>
        <charset val="0"/>
      </rPr>
      <t>《鲍里斯</t>
    </r>
    <r>
      <rPr>
        <sz val="18"/>
        <rFont val="Arial"/>
        <charset val="0"/>
      </rPr>
      <t>·</t>
    </r>
    <r>
      <rPr>
        <sz val="18"/>
        <rFont val="方正书宋_GBK"/>
        <charset val="0"/>
      </rPr>
      <t>斯米尔诺夫</t>
    </r>
    <r>
      <rPr>
        <sz val="18"/>
        <rFont val="Arial"/>
        <charset val="0"/>
      </rPr>
      <t xml:space="preserve">
</t>
    </r>
    <r>
      <rPr>
        <sz val="18"/>
        <rFont val="方正书宋_GBK"/>
        <charset val="0"/>
      </rPr>
      <t>纪念性项目的草图</t>
    </r>
    <r>
      <rPr>
        <sz val="18"/>
        <rFont val="Arial"/>
        <charset val="0"/>
      </rPr>
      <t xml:space="preserve"> </t>
    </r>
    <r>
      <rPr>
        <sz val="18"/>
        <rFont val="方正书宋_GBK"/>
        <charset val="0"/>
      </rPr>
      <t>》</t>
    </r>
    <r>
      <rPr>
        <sz val="18"/>
        <rFont val="Arial"/>
        <charset val="0"/>
      </rPr>
      <t xml:space="preserve">
 "</t>
    </r>
    <r>
      <rPr>
        <sz val="18"/>
        <rFont val="方正书宋_GBK"/>
        <charset val="0"/>
      </rPr>
      <t>在列宁的道路上，在斯大林的领导下</t>
    </r>
    <r>
      <rPr>
        <sz val="18"/>
        <rFont val="Arial"/>
        <charset val="0"/>
      </rPr>
      <t>"</t>
    </r>
  </si>
  <si>
    <r>
      <rPr>
        <sz val="18"/>
        <rFont val="Arial"/>
        <charset val="0"/>
      </rPr>
      <t xml:space="preserve">Boris Smirnov
</t>
    </r>
    <r>
      <rPr>
        <sz val="18"/>
        <rFont val="方正书宋_GBK"/>
        <charset val="0"/>
      </rPr>
      <t>鲍里斯</t>
    </r>
    <r>
      <rPr>
        <sz val="18"/>
        <rFont val="Arial"/>
        <charset val="0"/>
      </rPr>
      <t>·</t>
    </r>
    <r>
      <rPr>
        <sz val="18"/>
        <rFont val="方正书宋_GBK"/>
        <charset val="0"/>
      </rPr>
      <t>斯米尔诺夫</t>
    </r>
  </si>
  <si>
    <t>172 х 88 cm
186 x 69 cm
66 х 57 cm</t>
  </si>
  <si>
    <r>
      <rPr>
        <sz val="18"/>
        <rFont val="Arial"/>
        <charset val="0"/>
      </rPr>
      <t xml:space="preserve">Tracing paper, mixed media 
</t>
    </r>
    <r>
      <rPr>
        <sz val="18"/>
        <rFont val="汉仪书宋二KW"/>
        <charset val="0"/>
      </rPr>
      <t>纸，混合材料</t>
    </r>
  </si>
  <si>
    <r>
      <rPr>
        <sz val="18"/>
        <rFont val="Arial"/>
        <charset val="134"/>
      </rPr>
      <t>Эскиз, выполненный Борисом Смирновым - основателем советской школы художественного стеклоделия и одним из любимых художников Сталина</t>
    </r>
    <r>
      <rPr>
        <sz val="18"/>
        <rFont val="方正书宋_GBK"/>
        <charset val="134"/>
      </rPr>
      <t>这幅海报的素描部分是由鲍里斯</t>
    </r>
    <r>
      <rPr>
        <sz val="18"/>
        <rFont val="Arial"/>
        <charset val="134"/>
      </rPr>
      <t>·</t>
    </r>
    <r>
      <rPr>
        <sz val="18"/>
        <rFont val="方正书宋_GBK"/>
        <charset val="134"/>
      </rPr>
      <t>斯米尔诺夫（</t>
    </r>
    <r>
      <rPr>
        <sz val="18"/>
        <rFont val="Arial"/>
        <charset val="134"/>
      </rPr>
      <t>Boris Smirnov</t>
    </r>
    <r>
      <rPr>
        <sz val="18"/>
        <rFont val="方正书宋_GBK"/>
        <charset val="134"/>
      </rPr>
      <t>）绘制的，他是苏联玻璃艺术学校的创始人，也是斯大林最喜欢的艺术家之一。</t>
    </r>
  </si>
  <si>
    <t>2-“MOTHERLAND CALLING!"  military design</t>
  </si>
  <si>
    <r>
      <rPr>
        <sz val="18"/>
        <rFont val="Arial"/>
        <charset val="0"/>
      </rPr>
      <t xml:space="preserve">Stool, small table with drawer
</t>
    </r>
    <r>
      <rPr>
        <sz val="18"/>
        <rFont val="方正书宋_GBK"/>
        <charset val="0"/>
      </rPr>
      <t>凳子，带抽屉的小桌子</t>
    </r>
  </si>
  <si>
    <t xml:space="preserve">Stool: 37 x 36 x 49 сm
Small table with drawer: 62 x 50 x 80 cm 
</t>
  </si>
  <si>
    <r>
      <rPr>
        <sz val="18"/>
        <rFont val="Arial"/>
        <charset val="0"/>
      </rPr>
      <t xml:space="preserve">Stool:
Modern upholstery
Beech wood, varnish, fabric
Small table with drawer:
Mahogany, bronze
</t>
    </r>
    <r>
      <rPr>
        <sz val="18"/>
        <rFont val="方正书宋_GBK"/>
        <charset val="0"/>
      </rPr>
      <t>凳子：</t>
    </r>
    <r>
      <rPr>
        <sz val="18"/>
        <rFont val="Arial"/>
        <charset val="0"/>
      </rPr>
      <t xml:space="preserve">
</t>
    </r>
    <r>
      <rPr>
        <sz val="18"/>
        <rFont val="方正书宋_GBK"/>
        <charset val="0"/>
      </rPr>
      <t>现代室内装潢</t>
    </r>
    <r>
      <rPr>
        <sz val="18"/>
        <rFont val="Arial"/>
        <charset val="0"/>
      </rPr>
      <t xml:space="preserve">
</t>
    </r>
    <r>
      <rPr>
        <sz val="18"/>
        <rFont val="方正书宋_GBK"/>
        <charset val="0"/>
      </rPr>
      <t>山毛榉木、清漆、织物</t>
    </r>
    <r>
      <rPr>
        <sz val="18"/>
        <rFont val="Arial"/>
        <charset val="0"/>
      </rPr>
      <t xml:space="preserve">
</t>
    </r>
    <r>
      <rPr>
        <sz val="18"/>
        <rFont val="方正书宋_GBK"/>
        <charset val="0"/>
      </rPr>
      <t>带抽屉的小桌子：</t>
    </r>
    <r>
      <rPr>
        <sz val="18"/>
        <rFont val="Arial"/>
        <charset val="0"/>
      </rPr>
      <t xml:space="preserve">
</t>
    </r>
    <r>
      <rPr>
        <sz val="18"/>
        <rFont val="方正书宋_GBK"/>
        <charset val="0"/>
      </rPr>
      <t>红木、青铜</t>
    </r>
  </si>
  <si>
    <r>
      <rPr>
        <sz val="18"/>
        <rFont val="Arial"/>
        <charset val="134"/>
      </rPr>
      <t>Soviet furniture of the 1960s is distinguished by stylish pure silhouettes cleared up of all extra details. It is made of natural materials, very comfortable and doesn’t require much space. 
After the death of Stalin in 1953 life changed a lot. It was the period of “thaw”, new standards, new attitude to common people. Spacious expensive apartments were replaced by little flats, less comfortable but built in a huge number all around the country. 
1953</t>
    </r>
    <r>
      <rPr>
        <sz val="18"/>
        <rFont val="方正书宋_GBK"/>
        <charset val="134"/>
      </rPr>
      <t>年斯大林去世后，生活发生了很大变化。</t>
    </r>
    <r>
      <rPr>
        <sz val="18"/>
        <rFont val="Arial"/>
        <charset val="134"/>
      </rPr>
      <t xml:space="preserve"> </t>
    </r>
    <r>
      <rPr>
        <sz val="18"/>
        <rFont val="方正书宋_GBK"/>
        <charset val="134"/>
      </rPr>
      <t>那是</t>
    </r>
    <r>
      <rPr>
        <sz val="18"/>
        <rFont val="Arial"/>
        <charset val="134"/>
      </rPr>
      <t>“</t>
    </r>
    <r>
      <rPr>
        <sz val="18"/>
        <rFont val="方正书宋_GBK"/>
        <charset val="134"/>
      </rPr>
      <t>解冻</t>
    </r>
    <r>
      <rPr>
        <sz val="18"/>
        <rFont val="Arial"/>
        <charset val="134"/>
      </rPr>
      <t>”</t>
    </r>
    <r>
      <rPr>
        <sz val="18"/>
        <rFont val="方正书宋_GBK"/>
        <charset val="134"/>
      </rPr>
      <t>，新标准，对老百姓的新态度时期。</t>
    </r>
    <r>
      <rPr>
        <sz val="18"/>
        <rFont val="Arial"/>
        <charset val="134"/>
      </rPr>
      <t xml:space="preserve"> </t>
    </r>
    <r>
      <rPr>
        <sz val="18"/>
        <rFont val="方正书宋_GBK"/>
        <charset val="134"/>
      </rPr>
      <t>宽敞而昂贵的公寓被少了些不舒适的公寓所取代，但遍布全国各地的公寓数量却很大。</t>
    </r>
    <r>
      <rPr>
        <sz val="18"/>
        <rFont val="Arial"/>
        <charset val="134"/>
      </rPr>
      <t xml:space="preserve"> </t>
    </r>
    <r>
      <rPr>
        <sz val="18"/>
        <rFont val="方正书宋_GBK"/>
        <charset val="134"/>
      </rPr>
      <t>这是住房问题的一种解决方案：数百万居住在共用公寓，地窖，破旧房屋中的苏联人从国家那里得到了新的公寓。</t>
    </r>
    <r>
      <rPr>
        <sz val="18"/>
        <rFont val="Arial"/>
        <charset val="134"/>
      </rPr>
      <t xml:space="preserve"> </t>
    </r>
    <r>
      <rPr>
        <sz val="18"/>
        <rFont val="方正书宋_GBK"/>
        <charset val="134"/>
      </rPr>
      <t>数以百万计的人需要为其新公寓提供家具。</t>
    </r>
    <r>
      <rPr>
        <sz val="18"/>
        <rFont val="Arial"/>
        <charset val="134"/>
      </rPr>
      <t xml:space="preserve"> </t>
    </r>
    <r>
      <rPr>
        <sz val="18"/>
        <rFont val="方正书宋_GBK"/>
        <charset val="134"/>
      </rPr>
      <t>大规模建设导致大规模家具生产。</t>
    </r>
    <r>
      <rPr>
        <sz val="18"/>
        <rFont val="Arial"/>
        <charset val="134"/>
      </rPr>
      <t xml:space="preserve"> </t>
    </r>
    <r>
      <rPr>
        <sz val="18"/>
        <rFont val="方正书宋_GBK"/>
        <charset val="134"/>
      </rPr>
      <t>而且这种新家具必须适合狭小的空间：旧家具太大了，无法容纳很小的房间。</t>
    </r>
  </si>
  <si>
    <r>
      <rPr>
        <sz val="11"/>
        <rFont val="Arial"/>
        <charset val="0"/>
      </rPr>
      <t xml:space="preserve">Heritage gallery/collection of Kristina Krasnyanskaya/ (Вайл-ам-Райн, Germany)  Heritage Gallery / 
коллекция Кристина Краснянской (Вайл-ам-Райн, Германия, Швейцария, Москва) 
</t>
    </r>
    <r>
      <rPr>
        <sz val="11"/>
        <rFont val="方正书宋_GBK"/>
        <charset val="0"/>
      </rPr>
      <t>艾尔塔什美术馆</t>
    </r>
    <r>
      <rPr>
        <sz val="11"/>
        <rFont val="Arial"/>
        <charset val="0"/>
      </rPr>
      <t>/</t>
    </r>
    <r>
      <rPr>
        <sz val="11"/>
        <rFont val="方正书宋_GBK"/>
        <charset val="0"/>
      </rPr>
      <t>克里斯蒂娜</t>
    </r>
    <r>
      <rPr>
        <sz val="11"/>
        <rFont val="Arial"/>
        <charset val="0"/>
      </rPr>
      <t>·</t>
    </r>
    <r>
      <rPr>
        <sz val="11"/>
        <rFont val="方正书宋_GBK"/>
        <charset val="0"/>
      </rPr>
      <t>克拉斯尼扬斯卡娅收藏（莱茵河畔魏尔市，德国，瑞士，莫斯科）</t>
    </r>
  </si>
  <si>
    <t>1960s</t>
  </si>
  <si>
    <r>
      <rPr>
        <sz val="11"/>
        <rFont val="Arial"/>
        <charset val="0"/>
      </rPr>
      <t xml:space="preserve">Oригинальное изделие </t>
    </r>
    <r>
      <rPr>
        <sz val="11"/>
        <rFont val="方正书宋_GBK"/>
        <charset val="0"/>
      </rPr>
      <t>原作</t>
    </r>
    <r>
      <rPr>
        <sz val="11"/>
        <rFont val="Arial"/>
        <charset val="0"/>
      </rPr>
      <t xml:space="preserve"> Original</t>
    </r>
  </si>
  <si>
    <t>80*50*80</t>
  </si>
  <si>
    <t>Массовое - в малом. Инсталляция "Интерьер советской квартиры 1960-80-х"</t>
  </si>
  <si>
    <r>
      <rPr>
        <sz val="11"/>
        <rFont val="Arial"/>
        <charset val="0"/>
      </rPr>
      <t xml:space="preserve">Heritage gallery/collection of Kristina Krasnyanskaya/ (Вайл-ам-Райн, Germany)  Heritage Gallery / 
коллекция Кристина Краснянской (Вайл-ам-Райн, Германия, Швейцария, Москва) 
</t>
    </r>
    <r>
      <rPr>
        <sz val="11"/>
        <rFont val="方正书宋_GBK"/>
        <charset val="0"/>
      </rPr>
      <t>艾尔塔什美术馆</t>
    </r>
    <r>
      <rPr>
        <sz val="11"/>
        <rFont val="Arial"/>
        <charset val="0"/>
      </rPr>
      <t>/</t>
    </r>
    <r>
      <rPr>
        <sz val="11"/>
        <rFont val="方正书宋_GBK"/>
        <charset val="0"/>
      </rPr>
      <t>克里斯蒂娜</t>
    </r>
    <r>
      <rPr>
        <sz val="11"/>
        <rFont val="Arial"/>
        <charset val="0"/>
      </rPr>
      <t>·</t>
    </r>
    <r>
      <rPr>
        <sz val="11"/>
        <rFont val="方正书宋_GBK"/>
        <charset val="0"/>
      </rPr>
      <t>克拉斯尼扬斯卡娅收藏（莱茵河畔魏尔市，德国，瑞士，莫斯科）</t>
    </r>
  </si>
  <si>
    <t>3·16</t>
  </si>
  <si>
    <r>
      <rPr>
        <sz val="18"/>
        <rFont val="Arial"/>
        <charset val="0"/>
      </rPr>
      <t xml:space="preserve">Инструмент №1.
Из слесарно-монтажного комплекта  </t>
    </r>
    <r>
      <rPr>
        <sz val="18"/>
        <rFont val="方正书宋_GBK"/>
        <charset val="0"/>
      </rPr>
      <t>钳具工具包</t>
    </r>
    <r>
      <rPr>
        <sz val="18"/>
        <rFont val="Arial"/>
        <charset val="0"/>
      </rPr>
      <t xml:space="preserve">, </t>
    </r>
    <r>
      <rPr>
        <sz val="18"/>
        <rFont val="方正书宋_GBK"/>
        <charset val="0"/>
      </rPr>
      <t>太空工具</t>
    </r>
    <r>
      <rPr>
        <sz val="18"/>
        <rFont val="Arial"/>
        <charset val="0"/>
      </rPr>
      <t xml:space="preserve"> 
Tool
from the Fitting Assembly Toolkit</t>
    </r>
  </si>
  <si>
    <r>
      <rPr>
        <sz val="18"/>
        <rFont val="Arial"/>
        <charset val="0"/>
      </rPr>
      <t xml:space="preserve">СПХПА
им. А.Л. Штиглица  </t>
    </r>
    <r>
      <rPr>
        <sz val="18"/>
        <rFont val="方正书宋_GBK"/>
        <charset val="0"/>
      </rPr>
      <t>圣彼得堡</t>
    </r>
    <r>
      <rPr>
        <sz val="18"/>
        <rFont val="Arial"/>
        <charset val="0"/>
      </rPr>
      <t>“</t>
    </r>
    <r>
      <rPr>
        <sz val="18"/>
        <rFont val="方正书宋_GBK"/>
        <charset val="0"/>
      </rPr>
      <t>施蒂格利茨</t>
    </r>
    <r>
      <rPr>
        <sz val="18"/>
        <rFont val="Arial"/>
        <charset val="0"/>
      </rPr>
      <t>”</t>
    </r>
    <r>
      <rPr>
        <sz val="18"/>
        <rFont val="方正书宋_GBK"/>
        <charset val="0"/>
      </rPr>
      <t>国立工业艺术大学</t>
    </r>
    <r>
      <rPr>
        <sz val="18"/>
        <rFont val="Arial"/>
        <charset val="0"/>
      </rPr>
      <t>(</t>
    </r>
    <r>
      <rPr>
        <sz val="18"/>
        <rFont val="方正书宋_GBK"/>
        <charset val="0"/>
      </rPr>
      <t>该校以</t>
    </r>
    <r>
      <rPr>
        <sz val="18"/>
        <rFont val="Arial"/>
        <charset val="0"/>
      </rPr>
      <t>A·L·</t>
    </r>
    <r>
      <rPr>
        <sz val="18"/>
        <rFont val="方正书宋_GBK"/>
        <charset val="0"/>
      </rPr>
      <t>施蒂格利茨冠名</t>
    </r>
    <r>
      <rPr>
        <sz val="18"/>
        <rFont val="Arial"/>
        <charset val="0"/>
      </rPr>
      <t>)  Saint Petersburg Stieglitz
State Academy of Art and Design</t>
    </r>
  </si>
  <si>
    <r>
      <rPr>
        <sz val="18"/>
        <rFont val="Arial"/>
        <charset val="0"/>
      </rPr>
      <t xml:space="preserve">длина в пределах 70 см
</t>
    </r>
    <r>
      <rPr>
        <sz val="18"/>
        <rFont val="汉仪书宋二KW"/>
        <charset val="0"/>
      </rPr>
      <t>长度</t>
    </r>
    <r>
      <rPr>
        <sz val="18"/>
        <rFont val="Arial"/>
        <charset val="0"/>
      </rPr>
      <t>70</t>
    </r>
    <r>
      <rPr>
        <sz val="18"/>
        <rFont val="汉仪书宋二KW"/>
        <charset val="0"/>
      </rPr>
      <t>厘米</t>
    </r>
    <r>
      <rPr>
        <sz val="18"/>
        <rFont val="Arial"/>
        <charset val="0"/>
      </rPr>
      <t xml:space="preserve">
</t>
    </r>
    <r>
      <rPr>
        <sz val="18"/>
        <rFont val="方正书宋_GBK"/>
        <charset val="0"/>
      </rPr>
      <t>尺寸</t>
    </r>
    <r>
      <rPr>
        <sz val="18"/>
        <rFont val="Arial"/>
        <charset val="0"/>
      </rPr>
      <t xml:space="preserve"> 200 х 100 х 70</t>
    </r>
    <r>
      <rPr>
        <sz val="18"/>
        <rFont val="方正书宋_GBK"/>
        <charset val="0"/>
      </rPr>
      <t>厘米</t>
    </r>
    <r>
      <rPr>
        <sz val="18"/>
        <rFont val="Arial"/>
        <charset val="0"/>
      </rPr>
      <t xml:space="preserve">
40 x 40 x 40</t>
    </r>
    <r>
      <rPr>
        <sz val="18"/>
        <rFont val="方正书宋_GBK"/>
        <charset val="0"/>
      </rPr>
      <t>厘米</t>
    </r>
    <r>
      <rPr>
        <sz val="18"/>
        <rFont val="Arial"/>
        <charset val="0"/>
      </rPr>
      <t xml:space="preserve">
40 x 25 x 25</t>
    </r>
    <r>
      <rPr>
        <sz val="18"/>
        <rFont val="方正书宋_GBK"/>
        <charset val="0"/>
      </rPr>
      <t>厘米</t>
    </r>
    <r>
      <rPr>
        <sz val="18"/>
        <rFont val="Arial"/>
        <charset val="0"/>
      </rPr>
      <t xml:space="preserve">
200 x 100 x 100</t>
    </r>
    <r>
      <rPr>
        <sz val="18"/>
        <rFont val="方正书宋_GBK"/>
        <charset val="0"/>
      </rPr>
      <t>厘米</t>
    </r>
  </si>
  <si>
    <r>
      <rPr>
        <sz val="18"/>
        <rFont val="Arial"/>
        <charset val="0"/>
      </rPr>
      <t>металл</t>
    </r>
    <r>
      <rPr>
        <sz val="18"/>
        <rFont val="汉仪书宋二KW"/>
        <charset val="0"/>
      </rPr>
      <t>金属</t>
    </r>
    <r>
      <rPr>
        <sz val="18"/>
        <rFont val="Arial"/>
        <charset val="0"/>
      </rPr>
      <t xml:space="preserve">  metal</t>
    </r>
  </si>
  <si>
    <r>
      <rPr>
        <sz val="18"/>
        <rFont val="Arial"/>
        <charset val="134"/>
      </rPr>
      <t>Можно сказать, что в ЛВХПУ им. В.И. Мухиной (сейчас СПГХПА им. А.Л. Штиглица) был разработан дизайн почти всей космической программы СССР – лицо Советского космоса. Много проектов было внедрено, но и немало осталось только в виде концептов. Разработки эти были строго секретными - потому несмотря на колоссальных объем и огромную значимость, о них и сегодня упоминается не столь часто.</t>
    </r>
    <r>
      <rPr>
        <sz val="18"/>
        <rFont val="方正书宋_GBK"/>
        <charset val="134"/>
      </rPr>
      <t>这个系列的作品因为列宁格勒高等艺术学校而得名。这所学校和穆希纳（</t>
    </r>
    <r>
      <rPr>
        <sz val="18"/>
        <rFont val="Arial"/>
        <charset val="134"/>
      </rPr>
      <t>Mukhina</t>
    </r>
    <r>
      <rPr>
        <sz val="18"/>
        <rFont val="方正书宋_GBK"/>
        <charset val="134"/>
      </rPr>
      <t>）（现为</t>
    </r>
    <r>
      <rPr>
        <sz val="18"/>
        <rFont val="Arial"/>
        <charset val="134"/>
      </rPr>
      <t>SPGKhPA</t>
    </r>
    <r>
      <rPr>
        <sz val="18"/>
        <rFont val="方正书宋_GBK"/>
        <charset val="134"/>
      </rPr>
      <t>，以</t>
    </r>
    <r>
      <rPr>
        <sz val="18"/>
        <rFont val="Arial"/>
        <charset val="134"/>
      </rPr>
      <t>A.L. Stieglitz</t>
    </r>
    <r>
      <rPr>
        <sz val="18"/>
        <rFont val="方正书宋_GBK"/>
        <charset val="134"/>
      </rPr>
      <t>的名字命名）一起开发了苏联几乎整个太空计划的设计：面对苏联太空。他们实施了许多项目，但很多项目仅以概念形式保留。这些设计成果的形式和后续发展是被严格保密的，因此，尽管它们具有巨大的规模和极大的重要性，但今天却很少被提及。</t>
    </r>
  </si>
  <si>
    <r>
      <rPr>
        <sz val="11"/>
        <rFont val="Arial"/>
        <charset val="0"/>
      </rPr>
      <t xml:space="preserve">СПХПА
им. А.Л. Штиглица  </t>
    </r>
    <r>
      <rPr>
        <sz val="11"/>
        <rFont val="方正书宋_GBK"/>
        <charset val="0"/>
      </rPr>
      <t>圣彼得堡</t>
    </r>
    <r>
      <rPr>
        <sz val="11"/>
        <rFont val="Arial"/>
        <charset val="0"/>
      </rPr>
      <t>“</t>
    </r>
    <r>
      <rPr>
        <sz val="11"/>
        <rFont val="方正书宋_GBK"/>
        <charset val="0"/>
      </rPr>
      <t>施蒂格利茨</t>
    </r>
    <r>
      <rPr>
        <sz val="11"/>
        <rFont val="Arial"/>
        <charset val="0"/>
      </rPr>
      <t>”</t>
    </r>
    <r>
      <rPr>
        <sz val="11"/>
        <rFont val="方正书宋_GBK"/>
        <charset val="0"/>
      </rPr>
      <t>国立工业艺术大学</t>
    </r>
    <r>
      <rPr>
        <sz val="11"/>
        <rFont val="Arial"/>
        <charset val="0"/>
      </rPr>
      <t>(</t>
    </r>
    <r>
      <rPr>
        <sz val="11"/>
        <rFont val="方正书宋_GBK"/>
        <charset val="0"/>
      </rPr>
      <t>该校以</t>
    </r>
    <r>
      <rPr>
        <sz val="11"/>
        <rFont val="Arial"/>
        <charset val="0"/>
      </rPr>
      <t>A·L·</t>
    </r>
    <r>
      <rPr>
        <sz val="11"/>
        <rFont val="方正书宋_GBK"/>
        <charset val="0"/>
      </rPr>
      <t>施蒂格利茨冠名</t>
    </r>
    <r>
      <rPr>
        <sz val="11"/>
        <rFont val="Arial"/>
        <charset val="0"/>
      </rPr>
      <t>)  Saint Petersburg Stieglitz
State Academy of Art and Design</t>
    </r>
  </si>
  <si>
    <t>1968-1970</t>
  </si>
  <si>
    <r>
      <rPr>
        <sz val="11"/>
        <rFont val="Arial"/>
        <charset val="0"/>
      </rPr>
      <t xml:space="preserve">оригинальный прототип </t>
    </r>
    <r>
      <rPr>
        <sz val="11"/>
        <rFont val="方正书宋_GBK"/>
        <charset val="0"/>
      </rPr>
      <t>原型</t>
    </r>
    <r>
      <rPr>
        <sz val="11"/>
        <rFont val="Arial"/>
        <charset val="0"/>
      </rPr>
      <t xml:space="preserve"> original prototype</t>
    </r>
  </si>
  <si>
    <t>120*100*70</t>
  </si>
  <si>
    <t>Первые в космосе (К звездам)</t>
  </si>
  <si>
    <r>
      <rPr>
        <sz val="11"/>
        <rFont val="Arial"/>
        <charset val="0"/>
      </rPr>
      <t xml:space="preserve">St. Petersburg State Art and Industry Academy named after A.L. Stieglitz (Saint-Petersburg)  
СПГХПА им. А.Л. Штиглица, Санкт-Петербург
</t>
    </r>
    <r>
      <rPr>
        <sz val="11"/>
        <rFont val="方正书宋_GBK"/>
        <charset val="0"/>
      </rPr>
      <t>圣彼得堡施季格利茨国立艺术工业学院（圣彼得堡）</t>
    </r>
  </si>
  <si>
    <t>3·11</t>
  </si>
  <si>
    <r>
      <rPr>
        <sz val="18"/>
        <rFont val="Arial"/>
        <charset val="0"/>
      </rPr>
      <t xml:space="preserve">Макет костюма космонавта
</t>
    </r>
    <r>
      <rPr>
        <sz val="18"/>
        <rFont val="方正书宋_GBK"/>
        <charset val="0"/>
      </rPr>
      <t>航天服装模型</t>
    </r>
    <r>
      <rPr>
        <sz val="18"/>
        <rFont val="Arial"/>
        <charset val="0"/>
      </rPr>
      <t xml:space="preserve"> 
Cosmonaut space suit mock-up</t>
    </r>
  </si>
  <si>
    <r>
      <rPr>
        <sz val="18"/>
        <color rgb="FF000000"/>
        <rFont val="Arial"/>
        <charset val="0"/>
      </rPr>
      <t xml:space="preserve">размеры в пределах 200 х 100 х 70 см
</t>
    </r>
    <r>
      <rPr>
        <sz val="18"/>
        <color rgb="FF000000"/>
        <rFont val="汉仪书宋二KW"/>
        <charset val="0"/>
      </rPr>
      <t>尺寸</t>
    </r>
    <r>
      <rPr>
        <sz val="18"/>
        <color rgb="FF000000"/>
        <rFont val="Arial"/>
        <charset val="0"/>
      </rPr>
      <t xml:space="preserve"> 200 х 100 х 70</t>
    </r>
    <r>
      <rPr>
        <sz val="18"/>
        <color rgb="FF000000"/>
        <rFont val="汉仪书宋二KW"/>
        <charset val="0"/>
      </rPr>
      <t>厘米</t>
    </r>
    <r>
      <rPr>
        <sz val="18"/>
        <color rgb="FF000000"/>
        <rFont val="Arial"/>
        <charset val="0"/>
      </rPr>
      <t xml:space="preserve">
размеры в пределах 40 х 40 х 40 см</t>
    </r>
    <r>
      <rPr>
        <sz val="18"/>
        <color rgb="FF000000"/>
        <rFont val="方正书宋_GBK"/>
        <charset val="0"/>
      </rPr>
      <t>尺寸</t>
    </r>
    <r>
      <rPr>
        <sz val="18"/>
        <color rgb="FF000000"/>
        <rFont val="Arial"/>
        <charset val="0"/>
      </rPr>
      <t>40 x 40 x 40</t>
    </r>
    <r>
      <rPr>
        <sz val="18"/>
        <color rgb="FF000000"/>
        <rFont val="方正书宋_GBK"/>
        <charset val="0"/>
      </rPr>
      <t>厘米</t>
    </r>
    <r>
      <rPr>
        <sz val="18"/>
        <color rgb="FF000000"/>
        <rFont val="Arial"/>
        <charset val="0"/>
      </rPr>
      <t xml:space="preserve">
размеры в пределах 40 х 25 х 25 см</t>
    </r>
    <r>
      <rPr>
        <sz val="18"/>
        <color rgb="FF000000"/>
        <rFont val="方正书宋_GBK"/>
        <charset val="0"/>
      </rPr>
      <t>尺寸</t>
    </r>
    <r>
      <rPr>
        <sz val="18"/>
        <color rgb="FF000000"/>
        <rFont val="Arial"/>
        <charset val="0"/>
      </rPr>
      <t>40 x 25 x 25</t>
    </r>
    <r>
      <rPr>
        <sz val="18"/>
        <color rgb="FF000000"/>
        <rFont val="方正书宋_GBK"/>
        <charset val="0"/>
      </rPr>
      <t>厘米</t>
    </r>
  </si>
  <si>
    <r>
      <rPr>
        <sz val="18"/>
        <rFont val="Arial"/>
        <charset val="0"/>
      </rPr>
      <t>comprehensive material</t>
    </r>
    <r>
      <rPr>
        <sz val="18"/>
        <rFont val="汉仪书宋二KW"/>
        <charset val="0"/>
      </rPr>
      <t>综合材料</t>
    </r>
  </si>
  <si>
    <r>
      <rPr>
        <sz val="18"/>
        <rFont val="Arial"/>
        <charset val="134"/>
      </rPr>
      <t xml:space="preserve">Можно сказать, что в ЛВХПУ им. В.И. Мухиной (сейчас СПГХПА им. А.Л. Штиглица) был разработан дизайн почти всей космической программы СССР – лицо Советского космоса. Много проектов было внедрено, но и немало осталось только в виде концептов. Разработки эти были строго секретными - потому несмотря на колоссальных объем и огромную значимость, о них и сегодня упоминается не столь часто.
</t>
    </r>
    <r>
      <rPr>
        <sz val="18"/>
        <rFont val="方正书宋_GBK"/>
        <charset val="134"/>
      </rPr>
      <t>可以说在列宁格勒高等艺术学校得名。</t>
    </r>
    <r>
      <rPr>
        <sz val="18"/>
        <rFont val="Arial"/>
        <charset val="134"/>
      </rPr>
      <t xml:space="preserve"> </t>
    </r>
    <r>
      <rPr>
        <sz val="18"/>
        <rFont val="方正书宋_GBK"/>
        <charset val="134"/>
      </rPr>
      <t>在和</t>
    </r>
    <r>
      <rPr>
        <sz val="18"/>
        <rFont val="Arial"/>
        <charset val="134"/>
      </rPr>
      <t>Mukhina</t>
    </r>
    <r>
      <rPr>
        <sz val="18"/>
        <rFont val="方正书宋_GBK"/>
        <charset val="134"/>
      </rPr>
      <t>（现为</t>
    </r>
    <r>
      <rPr>
        <sz val="18"/>
        <rFont val="Arial"/>
        <charset val="134"/>
      </rPr>
      <t>SPGKhPA</t>
    </r>
    <r>
      <rPr>
        <sz val="18"/>
        <rFont val="方正书宋_GBK"/>
        <charset val="134"/>
      </rPr>
      <t>，以</t>
    </r>
    <r>
      <rPr>
        <sz val="18"/>
        <rFont val="Arial"/>
        <charset val="134"/>
      </rPr>
      <t>A.L. Stieglitz</t>
    </r>
    <r>
      <rPr>
        <sz val="18"/>
        <rFont val="方正书宋_GBK"/>
        <charset val="134"/>
      </rPr>
      <t>的名字命名）开发了苏联几乎整个太空计划的设计</t>
    </r>
    <r>
      <rPr>
        <sz val="18"/>
        <rFont val="Arial"/>
        <charset val="134"/>
      </rPr>
      <t>-</t>
    </r>
    <r>
      <rPr>
        <sz val="18"/>
        <rFont val="方正书宋_GBK"/>
        <charset val="134"/>
      </rPr>
      <t>面对苏联太空。</t>
    </r>
    <r>
      <rPr>
        <sz val="18"/>
        <rFont val="Arial"/>
        <charset val="134"/>
      </rPr>
      <t xml:space="preserve"> </t>
    </r>
    <r>
      <rPr>
        <sz val="18"/>
        <rFont val="方正书宋_GBK"/>
        <charset val="134"/>
      </rPr>
      <t>实施了许多项目，但很多项目仅以概念形式保留。</t>
    </r>
    <r>
      <rPr>
        <sz val="18"/>
        <rFont val="Arial"/>
        <charset val="134"/>
      </rPr>
      <t xml:space="preserve"> </t>
    </r>
    <r>
      <rPr>
        <sz val="18"/>
        <rFont val="方正书宋_GBK"/>
        <charset val="134"/>
      </rPr>
      <t>这些事态发展是严格保密的</t>
    </r>
    <r>
      <rPr>
        <sz val="18"/>
        <rFont val="Arial"/>
        <charset val="134"/>
      </rPr>
      <t>-</t>
    </r>
    <r>
      <rPr>
        <sz val="18"/>
        <rFont val="方正书宋_GBK"/>
        <charset val="134"/>
      </rPr>
      <t>因此，尽管它们具有巨大的规模和极大的重要性，但今天却很少被提及。</t>
    </r>
  </si>
  <si>
    <r>
      <rPr>
        <sz val="11"/>
        <rFont val="Arial"/>
        <charset val="0"/>
      </rPr>
      <t>оригинальный макет / прототип</t>
    </r>
    <r>
      <rPr>
        <sz val="11"/>
        <rFont val="方正书宋_GBK"/>
        <charset val="0"/>
      </rPr>
      <t>原版模型</t>
    </r>
    <r>
      <rPr>
        <sz val="11"/>
        <rFont val="Arial"/>
        <charset val="0"/>
      </rPr>
      <t>/</t>
    </r>
    <r>
      <rPr>
        <sz val="11"/>
        <rFont val="方正书宋_GBK"/>
        <charset val="0"/>
      </rPr>
      <t>原型</t>
    </r>
    <r>
      <rPr>
        <sz val="11"/>
        <rFont val="Arial"/>
        <charset val="0"/>
      </rPr>
      <t xml:space="preserve">
original mock-up/ prototype</t>
    </r>
  </si>
  <si>
    <t>130*60*90</t>
  </si>
  <si>
    <t>3·12</t>
  </si>
  <si>
    <r>
      <rPr>
        <sz val="18"/>
        <rFont val="Arial"/>
        <charset val="0"/>
      </rPr>
      <t xml:space="preserve">Макет дизайн-проекта каюты экипажа МКС
</t>
    </r>
    <r>
      <rPr>
        <sz val="18"/>
        <rFont val="方正书宋_GBK"/>
        <charset val="0"/>
      </rPr>
      <t>国际空间站乘员舱设计模型</t>
    </r>
    <r>
      <rPr>
        <sz val="18"/>
        <rFont val="Arial"/>
        <charset val="0"/>
      </rPr>
      <t xml:space="preserve">
ISS Crew Cabin Design Mock-up</t>
    </r>
  </si>
  <si>
    <r>
      <rPr>
        <sz val="18"/>
        <rFont val="Arial"/>
        <charset val="0"/>
      </rPr>
      <t>размеры в пределах 200 х 100 х 100 см</t>
    </r>
    <r>
      <rPr>
        <sz val="18"/>
        <rFont val="汉仪书宋二KW"/>
        <charset val="0"/>
      </rPr>
      <t>尺寸</t>
    </r>
  </si>
  <si>
    <t>190 000</t>
  </si>
  <si>
    <t>3·13</t>
  </si>
  <si>
    <r>
      <rPr>
        <sz val="18"/>
        <rFont val="Arial"/>
        <charset val="0"/>
      </rPr>
      <t>Лунный киноаппарат «К-2»</t>
    </r>
    <r>
      <rPr>
        <sz val="18"/>
        <rFont val="方正书宋_GBK"/>
        <charset val="0"/>
      </rPr>
      <t>登月相机</t>
    </r>
    <r>
      <rPr>
        <sz val="18"/>
        <rFont val="Arial"/>
        <charset val="0"/>
      </rPr>
      <t>“K-2”
Lunar video camera 'K-2'</t>
    </r>
  </si>
  <si>
    <r>
      <rPr>
        <sz val="18"/>
        <rFont val="Arial"/>
        <charset val="0"/>
      </rPr>
      <t xml:space="preserve"> Альберт Смирнов
</t>
    </r>
    <r>
      <rPr>
        <sz val="18"/>
        <rFont val="方正书宋_GBK"/>
        <charset val="0"/>
      </rPr>
      <t>阿尔伯特</t>
    </r>
    <r>
      <rPr>
        <sz val="18"/>
        <rFont val="Arial"/>
        <charset val="0"/>
      </rPr>
      <t>·</t>
    </r>
    <r>
      <rPr>
        <sz val="18"/>
        <rFont val="方正书宋_GBK"/>
        <charset val="0"/>
      </rPr>
      <t>斯米尔诺夫</t>
    </r>
  </si>
  <si>
    <r>
      <rPr>
        <sz val="18"/>
        <rFont val="Arial"/>
        <charset val="0"/>
      </rPr>
      <t>размеры в пределах 45 х 40 х 20 см</t>
    </r>
    <r>
      <rPr>
        <sz val="18"/>
        <rFont val="汉仪书宋二KW"/>
        <charset val="0"/>
      </rPr>
      <t>尺寸</t>
    </r>
    <r>
      <rPr>
        <sz val="18"/>
        <rFont val="Arial"/>
        <charset val="0"/>
      </rPr>
      <t>45 x 40 x 20</t>
    </r>
    <r>
      <rPr>
        <sz val="18"/>
        <rFont val="汉仪书宋二KW"/>
        <charset val="0"/>
      </rPr>
      <t>厘米</t>
    </r>
  </si>
  <si>
    <r>
      <rPr>
        <sz val="18"/>
        <rFont val="Arial"/>
        <charset val="0"/>
      </rPr>
      <t xml:space="preserve">Пластик, 3d печать  </t>
    </r>
    <r>
      <rPr>
        <sz val="18"/>
        <rFont val="汉仪书宋二KW"/>
        <charset val="0"/>
      </rPr>
      <t>塑料、</t>
    </r>
    <r>
      <rPr>
        <sz val="18"/>
        <rFont val="Arial"/>
        <charset val="0"/>
      </rPr>
      <t>3D</t>
    </r>
    <r>
      <rPr>
        <sz val="18"/>
        <rFont val="汉仪书宋二KW"/>
        <charset val="0"/>
      </rPr>
      <t>打印</t>
    </r>
    <r>
      <rPr>
        <sz val="18"/>
        <rFont val="Arial"/>
        <charset val="0"/>
      </rPr>
      <t xml:space="preserve">
 Plastic, 3D printing</t>
    </r>
  </si>
  <si>
    <r>
      <rPr>
        <sz val="18"/>
        <rFont val="Arial"/>
        <charset val="134"/>
      </rPr>
      <t>В конце 1960-х годов дизайнеры Красногорского завода участвовали в разработках кинокамер для работы в космосе. «К2», первый вариант которой был создан в 1968 году, специально проектировался для съемок космонавтом-оператором на поверхности Луны, в условиях глубокого вакуума и больших перепадов температур. У нее было два переключающихся объектива, электропитание от источника в скафандре космонавта и полностью герметичная конструкция со специальной теплозащитой.
1960</t>
    </r>
    <r>
      <rPr>
        <sz val="18"/>
        <rFont val="方正书宋_GBK"/>
        <charset val="134"/>
      </rPr>
      <t>年代后期，克拉斯诺戈尔斯克工厂的设计师参加了在太空工作的电影摄影机的开发。</t>
    </r>
    <r>
      <rPr>
        <sz val="18"/>
        <rFont val="Arial"/>
        <charset val="134"/>
      </rPr>
      <t xml:space="preserve"> “ K2”</t>
    </r>
    <r>
      <rPr>
        <sz val="18"/>
        <rFont val="方正书宋_GBK"/>
        <charset val="134"/>
      </rPr>
      <t>的第一个版本创建于</t>
    </r>
    <r>
      <rPr>
        <sz val="18"/>
        <rFont val="Arial"/>
        <charset val="134"/>
      </rPr>
      <t>1968</t>
    </r>
    <r>
      <rPr>
        <sz val="18"/>
        <rFont val="方正书宋_GBK"/>
        <charset val="134"/>
      </rPr>
      <t>年，是专门为宇航员在月球表面上在深真空和大温差条件下拍摄而专门设计的。</t>
    </r>
    <r>
      <rPr>
        <sz val="18"/>
        <rFont val="Arial"/>
        <charset val="134"/>
      </rPr>
      <t xml:space="preserve"> </t>
    </r>
    <r>
      <rPr>
        <sz val="18"/>
        <rFont val="方正书宋_GBK"/>
        <charset val="134"/>
      </rPr>
      <t>它有两个可切换镜头，一个宇航员太空服的电源，以及一个具有特殊热保护功能的完全密封设计。</t>
    </r>
  </si>
  <si>
    <r>
      <rPr>
        <sz val="11"/>
        <rFont val="Arial"/>
        <charset val="0"/>
      </rPr>
      <t>Компания Smirnovdesign   “Smirnovdesign”</t>
    </r>
    <r>
      <rPr>
        <sz val="11"/>
        <rFont val="方正书宋_GBK"/>
        <charset val="0"/>
      </rPr>
      <t>公司</t>
    </r>
    <r>
      <rPr>
        <sz val="11"/>
        <rFont val="Arial"/>
        <charset val="0"/>
      </rPr>
      <t xml:space="preserve">
Smirnovdesign Company</t>
    </r>
  </si>
  <si>
    <r>
      <rPr>
        <sz val="11"/>
        <rFont val="Arial"/>
        <charset val="0"/>
      </rPr>
      <t xml:space="preserve">макет </t>
    </r>
    <r>
      <rPr>
        <sz val="11"/>
        <rFont val="方正书宋_GBK"/>
        <charset val="0"/>
      </rPr>
      <t>模型</t>
    </r>
    <r>
      <rPr>
        <sz val="11"/>
        <rFont val="Arial"/>
        <charset val="0"/>
      </rPr>
      <t xml:space="preserve"> 
mock-up</t>
    </r>
  </si>
  <si>
    <r>
      <rPr>
        <sz val="11"/>
        <rFont val="Arial"/>
        <charset val="0"/>
      </rPr>
      <t>10000</t>
    </r>
    <r>
      <rPr>
        <sz val="11"/>
        <rFont val="方正书宋_GBK"/>
        <charset val="0"/>
      </rPr>
      <t>（中方估价）</t>
    </r>
  </si>
  <si>
    <r>
      <rPr>
        <sz val="11"/>
        <rFont val="Arial"/>
        <charset val="0"/>
      </rPr>
      <t xml:space="preserve">Smirnovdesign Studio (Moscow) 
Студия Smirnovdesign (Москва)
</t>
    </r>
    <r>
      <rPr>
        <sz val="11"/>
        <rFont val="方正书宋_GBK"/>
        <charset val="0"/>
      </rPr>
      <t>斯米尔诺夫设计工作室（莫斯科）</t>
    </r>
  </si>
  <si>
    <t>3·14</t>
  </si>
  <si>
    <r>
      <rPr>
        <sz val="18"/>
        <rFont val="Arial"/>
        <charset val="0"/>
      </rPr>
      <t xml:space="preserve">Сверхзвуковой защитный авиационный шлем </t>
    </r>
    <r>
      <rPr>
        <sz val="18"/>
        <rFont val="方正书宋_GBK"/>
        <charset val="0"/>
      </rPr>
      <t>超声速航空安全头盔</t>
    </r>
  </si>
  <si>
    <r>
      <rPr>
        <sz val="18"/>
        <rFont val="Arial"/>
        <charset val="0"/>
      </rPr>
      <t xml:space="preserve">размеры в пределах 40 х 30 х 30 см </t>
    </r>
    <r>
      <rPr>
        <sz val="18"/>
        <rFont val="汉仪书宋二KW"/>
        <charset val="0"/>
      </rPr>
      <t>尺寸</t>
    </r>
    <r>
      <rPr>
        <sz val="18"/>
        <rFont val="Arial"/>
        <charset val="0"/>
      </rPr>
      <t>40 х 30 х 30</t>
    </r>
    <r>
      <rPr>
        <sz val="18"/>
        <rFont val="汉仪书宋二KW"/>
        <charset val="0"/>
      </rPr>
      <t>厘米</t>
    </r>
  </si>
  <si>
    <r>
      <rPr>
        <sz val="18"/>
        <rFont val="Arial"/>
        <charset val="134"/>
      </rPr>
      <t>Использовался летчиками-испытателями, а также в советской армиии при полетах на истребителях.</t>
    </r>
    <r>
      <rPr>
        <sz val="18"/>
        <rFont val="方正书宋_GBK"/>
        <charset val="134"/>
      </rPr>
      <t>这个安全头盔由试飞员使用，后来也在苏联军队的战斗机队伍中使用。</t>
    </r>
  </si>
  <si>
    <r>
      <rPr>
        <sz val="11"/>
        <rFont val="Arial"/>
        <charset val="0"/>
      </rPr>
      <t>unknown</t>
    </r>
    <r>
      <rPr>
        <sz val="11"/>
        <rFont val="方正书宋_GBK"/>
        <charset val="0"/>
      </rPr>
      <t>不详</t>
    </r>
  </si>
  <si>
    <t>Первые в воздухе</t>
  </si>
  <si>
    <t>3·54</t>
  </si>
  <si>
    <r>
      <rPr>
        <sz val="18"/>
        <rFont val="Arial"/>
        <charset val="0"/>
      </rPr>
      <t>kinetic sculpture</t>
    </r>
    <r>
      <rPr>
        <sz val="18"/>
        <rFont val="方正书宋_GBK"/>
        <charset val="0"/>
      </rPr>
      <t>动态雕塑</t>
    </r>
  </si>
  <si>
    <r>
      <rPr>
        <sz val="18"/>
        <rFont val="Arial"/>
        <charset val="0"/>
      </rPr>
      <t xml:space="preserve">Вячеслав Колейчук </t>
    </r>
    <r>
      <rPr>
        <sz val="18"/>
        <rFont val="方正书宋_GBK"/>
        <charset val="0"/>
      </rPr>
      <t>维亚切斯拉夫</t>
    </r>
    <r>
      <rPr>
        <sz val="18"/>
        <rFont val="Arial"/>
        <charset val="0"/>
      </rPr>
      <t>·</t>
    </r>
    <r>
      <rPr>
        <sz val="18"/>
        <rFont val="方正书宋_GBK"/>
        <charset val="0"/>
      </rPr>
      <t>科列丘克</t>
    </r>
    <r>
      <rPr>
        <sz val="18"/>
        <rFont val="Arial"/>
        <charset val="0"/>
      </rPr>
      <t xml:space="preserve"> Vyacheslav Koleychuk</t>
    </r>
  </si>
  <si>
    <r>
      <rPr>
        <sz val="18"/>
        <rFont val="Arial"/>
        <charset val="0"/>
      </rPr>
      <t xml:space="preserve">60 x 70 cm
70 x 70 x 16 cm
Высота 115 см   </t>
    </r>
    <r>
      <rPr>
        <sz val="18"/>
        <rFont val="方正书宋_GBK"/>
        <charset val="0"/>
      </rPr>
      <t>高</t>
    </r>
    <r>
      <rPr>
        <sz val="18"/>
        <rFont val="Arial"/>
        <charset val="0"/>
      </rPr>
      <t>115cm</t>
    </r>
  </si>
  <si>
    <r>
      <rPr>
        <sz val="18"/>
        <rFont val="Arial"/>
        <charset val="0"/>
      </rPr>
      <t>Полированная нержавеющая сталь</t>
    </r>
    <r>
      <rPr>
        <sz val="18"/>
        <rFont val="汉仪书宋二KW"/>
        <charset val="0"/>
      </rPr>
      <t>经过抛光处理的不锈钢</t>
    </r>
    <r>
      <rPr>
        <sz val="18"/>
        <rFont val="Arial"/>
        <charset val="0"/>
      </rPr>
      <t xml:space="preserve"> Polished stainless steel
Дерево
</t>
    </r>
    <r>
      <rPr>
        <sz val="18"/>
        <rFont val="方正书宋_GBK"/>
        <charset val="0"/>
      </rPr>
      <t>木材</t>
    </r>
    <r>
      <rPr>
        <sz val="18"/>
        <rFont val="Arial"/>
        <charset val="0"/>
      </rPr>
      <t xml:space="preserve">
Wood
Дюралюминий, стальная нить, дерево 
 </t>
    </r>
    <r>
      <rPr>
        <sz val="18"/>
        <rFont val="方正书宋_GBK"/>
        <charset val="0"/>
      </rPr>
      <t>硬铝、钢丝、木材</t>
    </r>
    <r>
      <rPr>
        <sz val="18"/>
        <rFont val="Arial"/>
        <charset val="0"/>
      </rPr>
      <t xml:space="preserve"> 
 Duraluminium, steel thread, wood</t>
    </r>
  </si>
  <si>
    <r>
      <rPr>
        <sz val="18"/>
        <rFont val="Arial"/>
        <charset val="134"/>
      </rPr>
      <t>Одна из наиболее известных скульптур Вячеслава Колейчука на тему "невозможных фигур". Вариация на тему знаменитой "ленты Мёбиуса" - одного из самых простых и одновременно самых сложных и странных геометрических объектов.</t>
    </r>
    <r>
      <rPr>
        <sz val="18"/>
        <rFont val="方正书宋_GBK"/>
        <charset val="134"/>
      </rPr>
      <t>这是维亚切斯拉夫</t>
    </r>
    <r>
      <rPr>
        <sz val="18"/>
        <rFont val="Arial"/>
        <charset val="134"/>
      </rPr>
      <t>·</t>
    </r>
    <r>
      <rPr>
        <sz val="18"/>
        <rFont val="方正书宋_GBK"/>
        <charset val="134"/>
      </rPr>
      <t>科列奇克（</t>
    </r>
    <r>
      <rPr>
        <sz val="18"/>
        <rFont val="Arial"/>
        <charset val="134"/>
      </rPr>
      <t>Vyacheslav Koleichuk</t>
    </r>
    <r>
      <rPr>
        <sz val="18"/>
        <rFont val="方正书宋_GBK"/>
        <charset val="134"/>
      </rPr>
      <t>）最著名的雕塑之一，主题是</t>
    </r>
    <r>
      <rPr>
        <sz val="18"/>
        <rFont val="Arial"/>
        <charset val="134"/>
      </rPr>
      <t>“</t>
    </r>
    <r>
      <rPr>
        <sz val="18"/>
        <rFont val="方正书宋_GBK"/>
        <charset val="134"/>
      </rPr>
      <t>不可能的人物</t>
    </r>
    <r>
      <rPr>
        <sz val="18"/>
        <rFont val="Arial"/>
        <charset val="134"/>
      </rPr>
      <t>”</t>
    </r>
    <r>
      <rPr>
        <sz val="18"/>
        <rFont val="方正书宋_GBK"/>
        <charset val="134"/>
      </rPr>
      <t>。这是著名的</t>
    </r>
    <r>
      <rPr>
        <sz val="18"/>
        <rFont val="Arial"/>
        <charset val="134"/>
      </rPr>
      <t>“</t>
    </r>
    <r>
      <rPr>
        <sz val="18"/>
        <rFont val="方正书宋_GBK"/>
        <charset val="134"/>
      </rPr>
      <t>莫比乌斯地带</t>
    </r>
    <r>
      <rPr>
        <sz val="18"/>
        <rFont val="Arial"/>
        <charset val="134"/>
      </rPr>
      <t>”</t>
    </r>
    <r>
      <rPr>
        <sz val="18"/>
        <rFont val="方正书宋_GBK"/>
        <charset val="134"/>
      </rPr>
      <t>的变体，是最简单同时也是最复杂和最奇怪的几何对象之一。</t>
    </r>
  </si>
  <si>
    <r>
      <rPr>
        <sz val="11"/>
        <rFont val="Arial"/>
        <charset val="0"/>
      </rPr>
      <t xml:space="preserve">Вячеслав Колейчук </t>
    </r>
    <r>
      <rPr>
        <sz val="11"/>
        <rFont val="方正书宋_GBK"/>
        <charset val="0"/>
      </rPr>
      <t>维亚切斯拉夫</t>
    </r>
    <r>
      <rPr>
        <sz val="11"/>
        <rFont val="Arial"/>
        <charset val="0"/>
      </rPr>
      <t>·</t>
    </r>
    <r>
      <rPr>
        <sz val="11"/>
        <rFont val="方正书宋_GBK"/>
        <charset val="0"/>
      </rPr>
      <t>科列丘克</t>
    </r>
    <r>
      <rPr>
        <sz val="11"/>
        <rFont val="Arial"/>
        <charset val="0"/>
      </rPr>
      <t xml:space="preserve"> Vyacheslav Koleychuk</t>
    </r>
  </si>
  <si>
    <t>1973-2001</t>
  </si>
  <si>
    <r>
      <rPr>
        <sz val="11"/>
        <rFont val="Arial"/>
        <charset val="0"/>
      </rPr>
      <t xml:space="preserve">оригинальная скульптура </t>
    </r>
    <r>
      <rPr>
        <sz val="11"/>
        <rFont val="方正书宋_GBK"/>
        <charset val="0"/>
      </rPr>
      <t>雕塑作品原件</t>
    </r>
    <r>
      <rPr>
        <sz val="11"/>
        <rFont val="Arial"/>
        <charset val="0"/>
      </rPr>
      <t xml:space="preserve"> original sculpture</t>
    </r>
  </si>
  <si>
    <t>15 000</t>
  </si>
  <si>
    <t>Мир в движении</t>
  </si>
  <si>
    <t>3·8</t>
  </si>
  <si>
    <r>
      <rPr>
        <sz val="18"/>
        <rFont val="Arial"/>
        <charset val="0"/>
      </rPr>
      <t xml:space="preserve">Ракета-носитель «Союз»               </t>
    </r>
    <r>
      <rPr>
        <sz val="18"/>
        <rFont val="方正书宋_GBK"/>
        <charset val="0"/>
      </rPr>
      <t>联盟号运载火箭</t>
    </r>
    <r>
      <rPr>
        <sz val="18"/>
        <rFont val="Arial"/>
        <charset val="0"/>
      </rPr>
      <t xml:space="preserve">
Soyuz Launch Vehicle</t>
    </r>
  </si>
  <si>
    <r>
      <rPr>
        <sz val="18"/>
        <rFont val="Arial"/>
        <charset val="0"/>
      </rPr>
      <t xml:space="preserve">ОКБ-1, ЦСКБ-Прогресс                         </t>
    </r>
    <r>
      <rPr>
        <sz val="18"/>
        <rFont val="方正书宋_GBK"/>
        <charset val="0"/>
      </rPr>
      <t>第一特种设计局、</t>
    </r>
    <r>
      <rPr>
        <sz val="18"/>
        <rFont val="Arial"/>
        <charset val="0"/>
      </rPr>
      <t>“</t>
    </r>
    <r>
      <rPr>
        <sz val="18"/>
        <rFont val="方正书宋_GBK"/>
        <charset val="0"/>
      </rPr>
      <t>进步</t>
    </r>
    <r>
      <rPr>
        <sz val="18"/>
        <rFont val="Arial"/>
        <charset val="0"/>
      </rPr>
      <t>”</t>
    </r>
    <r>
      <rPr>
        <sz val="18"/>
        <rFont val="方正书宋_GBK"/>
        <charset val="0"/>
      </rPr>
      <t>中央专业设计局》</t>
    </r>
    <r>
      <rPr>
        <sz val="18"/>
        <rFont val="Arial"/>
        <charset val="0"/>
      </rPr>
      <t xml:space="preserve">
Special Design Bureau No. 1 (OKB-1), Progress Central Assembly and Design Engineering Bureau</t>
    </r>
  </si>
  <si>
    <r>
      <rPr>
        <sz val="18"/>
        <rFont val="Arial"/>
        <charset val="0"/>
      </rPr>
      <t>ориентировочная высота 60 см</t>
    </r>
    <r>
      <rPr>
        <sz val="18"/>
        <rFont val="汉仪书宋二KW"/>
        <charset val="0"/>
      </rPr>
      <t>高度约为</t>
    </r>
    <r>
      <rPr>
        <sz val="18"/>
        <rFont val="Arial"/>
        <charset val="0"/>
      </rPr>
      <t>60</t>
    </r>
    <r>
      <rPr>
        <sz val="18"/>
        <rFont val="汉仪书宋二KW"/>
        <charset val="0"/>
      </rPr>
      <t>厘米</t>
    </r>
  </si>
  <si>
    <r>
      <rPr>
        <sz val="18"/>
        <rFont val="Arial"/>
        <charset val="134"/>
      </rPr>
      <t>Трехступенчатая ракета-носитель, предназначенная для выведения на орбиту Земли пилотируемых космических кораблей типа «Союз» и автоматических космических аппаратов серии «Космос».</t>
    </r>
    <r>
      <rPr>
        <sz val="18"/>
        <rFont val="方正书宋_GBK"/>
        <charset val="134"/>
      </rPr>
      <t>这是一种三阶段运载火箭，旨在将联盟号式载人航天器和科斯莫斯系列自动航天器发射到地球轨道上。</t>
    </r>
    <r>
      <rPr>
        <sz val="18"/>
        <rFont val="Arial"/>
        <charset val="134"/>
      </rPr>
      <t xml:space="preserve">
</t>
    </r>
  </si>
  <si>
    <r>
      <rPr>
        <sz val="11"/>
        <rFont val="Arial"/>
        <charset val="0"/>
      </rPr>
      <t xml:space="preserve">макет </t>
    </r>
    <r>
      <rPr>
        <sz val="11"/>
        <rFont val="方正书宋_GBK"/>
        <charset val="0"/>
      </rPr>
      <t>模型</t>
    </r>
    <r>
      <rPr>
        <sz val="11"/>
        <rFont val="Arial"/>
        <charset val="0"/>
      </rPr>
      <t xml:space="preserve">
 scale model</t>
    </r>
  </si>
  <si>
    <r>
      <rPr>
        <sz val="11"/>
        <rFont val="Arial"/>
        <charset val="0"/>
      </rPr>
      <t>50</t>
    </r>
    <r>
      <rPr>
        <sz val="11"/>
        <rFont val="方正书宋_GBK"/>
        <charset val="0"/>
      </rPr>
      <t>（中方估价）</t>
    </r>
  </si>
  <si>
    <r>
      <rPr>
        <sz val="18"/>
        <rFont val="Arial"/>
        <charset val="0"/>
      </rPr>
      <t>Коробочка «Икра кетовая»      “</t>
    </r>
    <r>
      <rPr>
        <sz val="18"/>
        <rFont val="方正书宋_GBK"/>
        <charset val="0"/>
      </rPr>
      <t>大马哈鱼籽酱</t>
    </r>
    <r>
      <rPr>
        <sz val="18"/>
        <rFont val="Arial"/>
        <charset val="0"/>
      </rPr>
      <t>”</t>
    </r>
    <r>
      <rPr>
        <sz val="18"/>
        <rFont val="方正书宋_GBK"/>
        <charset val="0"/>
      </rPr>
      <t>盒</t>
    </r>
  </si>
  <si>
    <r>
      <rPr>
        <sz val="18"/>
        <rFont val="Arial"/>
        <charset val="0"/>
      </rPr>
      <t xml:space="preserve">Министерство торговли РСФСР, Главмясорыбторг  </t>
    </r>
    <r>
      <rPr>
        <sz val="18"/>
        <rFont val="方正书宋_GBK"/>
        <charset val="0"/>
      </rPr>
      <t>俄罗斯苏维埃联邦社会主义共和国贸易部，</t>
    </r>
    <r>
      <rPr>
        <sz val="18"/>
        <rFont val="Arial"/>
        <charset val="0"/>
      </rPr>
      <t xml:space="preserve">
</t>
    </r>
    <r>
      <rPr>
        <sz val="18"/>
        <rFont val="方正书宋_GBK"/>
        <charset val="0"/>
      </rPr>
      <t>肉、油、鱼贸易管理总局</t>
    </r>
  </si>
  <si>
    <r>
      <rPr>
        <sz val="18"/>
        <rFont val="Arial"/>
        <charset val="0"/>
      </rPr>
      <t xml:space="preserve">Диаметр-110мм, Высота-25мм
</t>
    </r>
    <r>
      <rPr>
        <sz val="18"/>
        <rFont val="方正书宋_GBK"/>
        <charset val="0"/>
      </rPr>
      <t>直径</t>
    </r>
    <r>
      <rPr>
        <sz val="18"/>
        <rFont val="Arial"/>
        <charset val="0"/>
      </rPr>
      <t>110mm</t>
    </r>
    <r>
      <rPr>
        <sz val="18"/>
        <rFont val="方正书宋_GBK"/>
        <charset val="0"/>
      </rPr>
      <t>，高度</t>
    </r>
    <r>
      <rPr>
        <sz val="18"/>
        <rFont val="Arial"/>
        <charset val="0"/>
      </rPr>
      <t>25mm</t>
    </r>
  </si>
  <si>
    <r>
      <rPr>
        <sz val="18"/>
        <rFont val="Arial"/>
        <charset val="0"/>
      </rPr>
      <t xml:space="preserve">жесть, краска    </t>
    </r>
    <r>
      <rPr>
        <sz val="18"/>
        <rFont val="汉仪书宋二KW"/>
        <charset val="0"/>
      </rPr>
      <t>铁皮、漆</t>
    </r>
  </si>
  <si>
    <r>
      <rPr>
        <sz val="18"/>
        <rFont val="Arial"/>
        <charset val="134"/>
      </rPr>
      <t xml:space="preserve">Красная икра в СССР считалась вполне обычным продуктом, черная также не была особенной редкостью или деликатесом - хотя во всем мире она стоила очень дорого. В СССР любой человек, если не каждый день, то хотя бы раз в месяц мог себе позволить приобрести банку  черной икры. Икра имела для СССР огромное значение как экспортный овар: в 1929 году было за рубеж было продано около 800 тонн черной икры на сумму 15 млн долларов (около миллиарда долларов по сегодняшнему курсу). В 1960-70-е на мировом рынке русская икра в металлических баночках становится "продуктовым символом" СССР.  </t>
    </r>
    <r>
      <rPr>
        <sz val="18"/>
        <rFont val="方正书宋_GBK"/>
        <charset val="134"/>
      </rPr>
      <t>苏联的红鱼子酱被认为是一种非常普通的产品，黑鱼子酱也不是特别稀有的美味佳肴，尽管它其实非常昂贵。在苏联，任何人，即使不是每天，至少每个月一次，都可以买得起一罐黑鱼子酱。鱼子酱对苏联的出口贸易非常重要：</t>
    </r>
    <r>
      <rPr>
        <sz val="18"/>
        <rFont val="Arial"/>
        <charset val="134"/>
      </rPr>
      <t>1929</t>
    </r>
    <r>
      <rPr>
        <sz val="18"/>
        <rFont val="方正书宋_GBK"/>
        <charset val="134"/>
      </rPr>
      <t>年，约有</t>
    </r>
    <r>
      <rPr>
        <sz val="18"/>
        <rFont val="Arial"/>
        <charset val="134"/>
      </rPr>
      <t>800</t>
    </r>
    <r>
      <rPr>
        <sz val="18"/>
        <rFont val="方正书宋_GBK"/>
        <charset val="134"/>
      </rPr>
      <t>吨黑鱼子酱以</t>
    </r>
    <r>
      <rPr>
        <sz val="18"/>
        <rFont val="Arial"/>
        <charset val="134"/>
      </rPr>
      <t>1500</t>
    </r>
    <r>
      <rPr>
        <sz val="18"/>
        <rFont val="方正书宋_GBK"/>
        <charset val="134"/>
      </rPr>
      <t>万美元的价格被出售到国外（按今天的汇率计算约为</t>
    </r>
    <r>
      <rPr>
        <sz val="18"/>
        <rFont val="Arial"/>
        <charset val="134"/>
      </rPr>
      <t>10</t>
    </r>
    <r>
      <rPr>
        <sz val="18"/>
        <rFont val="方正书宋_GBK"/>
        <charset val="134"/>
      </rPr>
      <t>亿美元）。在</t>
    </r>
    <r>
      <rPr>
        <sz val="18"/>
        <rFont val="Arial"/>
        <charset val="134"/>
      </rPr>
      <t>1960</t>
    </r>
    <r>
      <rPr>
        <sz val="18"/>
        <rFont val="方正书宋_GBK"/>
        <charset val="134"/>
      </rPr>
      <t>年代和</t>
    </r>
    <r>
      <rPr>
        <sz val="18"/>
        <rFont val="Arial"/>
        <charset val="134"/>
      </rPr>
      <t>1970</t>
    </r>
    <r>
      <rPr>
        <sz val="18"/>
        <rFont val="方正书宋_GBK"/>
        <charset val="134"/>
      </rPr>
      <t>年代，俄罗斯金属罐中的鱼子酱成为了苏联在世界市场上的</t>
    </r>
    <r>
      <rPr>
        <sz val="18"/>
        <rFont val="Arial"/>
        <charset val="134"/>
      </rPr>
      <t>“</t>
    </r>
    <r>
      <rPr>
        <sz val="18"/>
        <rFont val="方正书宋_GBK"/>
        <charset val="134"/>
      </rPr>
      <t>食物象征</t>
    </r>
    <r>
      <rPr>
        <sz val="18"/>
        <rFont val="Arial"/>
        <charset val="134"/>
      </rPr>
      <t>”</t>
    </r>
    <r>
      <rPr>
        <sz val="18"/>
        <rFont val="方正书宋_GBK"/>
        <charset val="134"/>
      </rPr>
      <t>。</t>
    </r>
  </si>
  <si>
    <r>
      <rPr>
        <sz val="11"/>
        <rFont val="Arial"/>
        <charset val="0"/>
      </rPr>
      <t xml:space="preserve">Министерство торговли РСФСР, Главмясорыбторг  </t>
    </r>
    <r>
      <rPr>
        <sz val="11"/>
        <rFont val="方正书宋_GBK"/>
        <charset val="0"/>
      </rPr>
      <t>俄罗斯苏维埃联邦社会主义共和国贸易部，</t>
    </r>
    <r>
      <rPr>
        <sz val="11"/>
        <rFont val="Arial"/>
        <charset val="0"/>
      </rPr>
      <t xml:space="preserve">
</t>
    </r>
    <r>
      <rPr>
        <sz val="11"/>
        <rFont val="方正书宋_GBK"/>
        <charset val="0"/>
      </rPr>
      <t>肉、油、鱼贸易管理总局</t>
    </r>
  </si>
  <si>
    <r>
      <rPr>
        <sz val="11"/>
        <rFont val="Arial"/>
        <charset val="0"/>
      </rPr>
      <t>после 1950      1950</t>
    </r>
    <r>
      <rPr>
        <sz val="11"/>
        <rFont val="方正书宋_GBK"/>
        <charset val="0"/>
      </rPr>
      <t>年以后</t>
    </r>
  </si>
  <si>
    <r>
      <rPr>
        <sz val="11"/>
        <rFont val="Arial"/>
        <charset val="0"/>
      </rPr>
      <t>оригинальная упаковка</t>
    </r>
    <r>
      <rPr>
        <sz val="11"/>
        <rFont val="方正书宋_GBK"/>
        <charset val="0"/>
      </rPr>
      <t>原包装</t>
    </r>
  </si>
  <si>
    <r>
      <rPr>
        <sz val="18"/>
        <rFont val="Arial"/>
        <charset val="0"/>
      </rPr>
      <t>Банка «Кофе натуральный без цикория. Высший сорт»       “</t>
    </r>
    <r>
      <rPr>
        <sz val="18"/>
        <rFont val="方正书宋_GBK"/>
        <charset val="0"/>
      </rPr>
      <t>特等无菊苣咖啡</t>
    </r>
    <r>
      <rPr>
        <sz val="18"/>
        <rFont val="Arial"/>
        <charset val="0"/>
      </rPr>
      <t>”</t>
    </r>
    <r>
      <rPr>
        <sz val="18"/>
        <rFont val="方正书宋_GBK"/>
        <charset val="0"/>
      </rPr>
      <t>罐</t>
    </r>
  </si>
  <si>
    <r>
      <rPr>
        <sz val="18"/>
        <rFont val="Arial"/>
        <charset val="0"/>
      </rPr>
      <t xml:space="preserve">Московский Ордена Ленина пищевой комбинат  </t>
    </r>
    <r>
      <rPr>
        <sz val="18"/>
        <rFont val="方正书宋_GBK"/>
        <charset val="0"/>
      </rPr>
      <t>莫斯科</t>
    </r>
    <r>
      <rPr>
        <sz val="18"/>
        <rFont val="Arial"/>
        <charset val="0"/>
      </rPr>
      <t>“</t>
    </r>
    <r>
      <rPr>
        <sz val="18"/>
        <rFont val="方正书宋_GBK"/>
        <charset val="0"/>
      </rPr>
      <t>列宁勋章</t>
    </r>
    <r>
      <rPr>
        <sz val="18"/>
        <rFont val="Arial"/>
        <charset val="0"/>
      </rPr>
      <t>”</t>
    </r>
    <r>
      <rPr>
        <sz val="18"/>
        <rFont val="方正书宋_GBK"/>
        <charset val="0"/>
      </rPr>
      <t>荣誉食品厂</t>
    </r>
  </si>
  <si>
    <r>
      <rPr>
        <sz val="18"/>
        <rFont val="Arial"/>
        <charset val="0"/>
      </rPr>
      <t xml:space="preserve">Высота: 12 см  </t>
    </r>
    <r>
      <rPr>
        <sz val="18"/>
        <rFont val="汉仪书宋二KW"/>
        <charset val="0"/>
      </rPr>
      <t>高</t>
    </r>
    <r>
      <rPr>
        <sz val="18"/>
        <rFont val="Arial"/>
        <charset val="0"/>
      </rPr>
      <t>:12cm</t>
    </r>
  </si>
  <si>
    <r>
      <rPr>
        <sz val="18"/>
        <rFont val="Arial"/>
        <charset val="134"/>
      </rPr>
      <t>В 1913 году в Российскую империю поставили 12 тысяч тонн зерен. В 1920 – всего 5 тонн. К 1930-м годам кофе стал «необязательным элементом роскоши» и символом буржуазии. Интерес к напитку возродился лишь при Леониде Брежневе, который каждый свой день начинал с чашки кофе с молоком. Именно в это время были подписаны договоры на поставку зерен с Бразилией и Индией. 
1913</t>
    </r>
    <r>
      <rPr>
        <sz val="18"/>
        <rFont val="方正书宋_GBK"/>
        <charset val="134"/>
      </rPr>
      <t>年，向俄罗斯帝国提供了</t>
    </r>
    <r>
      <rPr>
        <sz val="18"/>
        <rFont val="Arial"/>
        <charset val="134"/>
      </rPr>
      <t>1.2</t>
    </r>
    <r>
      <rPr>
        <sz val="18"/>
        <rFont val="方正书宋_GBK"/>
        <charset val="134"/>
      </rPr>
      <t>万吨谷物。</t>
    </r>
    <r>
      <rPr>
        <sz val="18"/>
        <rFont val="Arial"/>
        <charset val="134"/>
      </rPr>
      <t xml:space="preserve"> 1920</t>
    </r>
    <r>
      <rPr>
        <sz val="18"/>
        <rFont val="方正书宋_GBK"/>
        <charset val="134"/>
      </rPr>
      <t>年</t>
    </r>
    <r>
      <rPr>
        <sz val="18"/>
        <rFont val="Arial"/>
        <charset val="134"/>
      </rPr>
      <t>-</t>
    </r>
    <r>
      <rPr>
        <sz val="18"/>
        <rFont val="方正书宋_GBK"/>
        <charset val="134"/>
      </rPr>
      <t>仅</t>
    </r>
    <r>
      <rPr>
        <sz val="18"/>
        <rFont val="Arial"/>
        <charset val="134"/>
      </rPr>
      <t>5</t>
    </r>
    <r>
      <rPr>
        <sz val="18"/>
        <rFont val="方正书宋_GBK"/>
        <charset val="134"/>
      </rPr>
      <t>吨。</t>
    </r>
    <r>
      <rPr>
        <sz val="18"/>
        <rFont val="Arial"/>
        <charset val="134"/>
      </rPr>
      <t xml:space="preserve"> </t>
    </r>
    <r>
      <rPr>
        <sz val="18"/>
        <rFont val="方正书宋_GBK"/>
        <charset val="134"/>
      </rPr>
      <t>到</t>
    </r>
    <r>
      <rPr>
        <sz val="18"/>
        <rFont val="Arial"/>
        <charset val="134"/>
      </rPr>
      <t>1930</t>
    </r>
    <r>
      <rPr>
        <sz val="18"/>
        <rFont val="方正书宋_GBK"/>
        <charset val="134"/>
      </rPr>
      <t>年代，咖啡已成为</t>
    </r>
    <r>
      <rPr>
        <sz val="18"/>
        <rFont val="Arial"/>
        <charset val="134"/>
      </rPr>
      <t>“</t>
    </r>
    <r>
      <rPr>
        <sz val="18"/>
        <rFont val="方正书宋_GBK"/>
        <charset val="134"/>
      </rPr>
      <t>可选奢侈品</t>
    </r>
    <r>
      <rPr>
        <sz val="18"/>
        <rFont val="Arial"/>
        <charset val="134"/>
      </rPr>
      <t>”</t>
    </r>
    <r>
      <rPr>
        <sz val="18"/>
        <rFont val="方正书宋_GBK"/>
        <charset val="134"/>
      </rPr>
      <t>和资产阶级的象征。</t>
    </r>
    <r>
      <rPr>
        <sz val="18"/>
        <rFont val="Arial"/>
        <charset val="134"/>
      </rPr>
      <t xml:space="preserve"> </t>
    </r>
    <r>
      <rPr>
        <sz val="18"/>
        <rFont val="方正书宋_GBK"/>
        <charset val="134"/>
      </rPr>
      <t>对饮料的兴趣只有在列昂尼德</t>
    </r>
    <r>
      <rPr>
        <sz val="18"/>
        <rFont val="Arial"/>
        <charset val="134"/>
      </rPr>
      <t>·</t>
    </r>
    <r>
      <rPr>
        <sz val="18"/>
        <rFont val="方正书宋_GBK"/>
        <charset val="134"/>
      </rPr>
      <t>勃列日涅夫（</t>
    </r>
    <r>
      <rPr>
        <sz val="18"/>
        <rFont val="Arial"/>
        <charset val="134"/>
      </rPr>
      <t>Leonid Brezhnev</t>
    </r>
    <r>
      <rPr>
        <sz val="18"/>
        <rFont val="方正书宋_GBK"/>
        <charset val="134"/>
      </rPr>
      <t>）的带领下才得以恢复，列昂尼德</t>
    </r>
    <r>
      <rPr>
        <sz val="18"/>
        <rFont val="Arial"/>
        <charset val="134"/>
      </rPr>
      <t>·</t>
    </r>
    <r>
      <rPr>
        <sz val="18"/>
        <rFont val="方正书宋_GBK"/>
        <charset val="134"/>
      </rPr>
      <t>勃列日涅夫（</t>
    </r>
    <r>
      <rPr>
        <sz val="18"/>
        <rFont val="Arial"/>
        <charset val="134"/>
      </rPr>
      <t>Leonid Brezhnev</t>
    </r>
    <r>
      <rPr>
        <sz val="18"/>
        <rFont val="方正书宋_GBK"/>
        <charset val="134"/>
      </rPr>
      <t>）每天开始喝杯加牛奶的咖啡。</t>
    </r>
    <r>
      <rPr>
        <sz val="18"/>
        <rFont val="Arial"/>
        <charset val="134"/>
      </rPr>
      <t xml:space="preserve"> </t>
    </r>
    <r>
      <rPr>
        <sz val="18"/>
        <rFont val="方正书宋_GBK"/>
        <charset val="134"/>
      </rPr>
      <t>正是在这个时候，与巴西和印度签订了谷物供应合同。</t>
    </r>
  </si>
  <si>
    <r>
      <rPr>
        <sz val="11"/>
        <rFont val="Arial"/>
        <charset val="0"/>
      </rPr>
      <t xml:space="preserve">Московский Ордена Ленина пищевой комбинат  </t>
    </r>
    <r>
      <rPr>
        <sz val="11"/>
        <rFont val="方正书宋_GBK"/>
        <charset val="0"/>
      </rPr>
      <t>莫斯科</t>
    </r>
    <r>
      <rPr>
        <sz val="11"/>
        <rFont val="Arial"/>
        <charset val="0"/>
      </rPr>
      <t>“</t>
    </r>
    <r>
      <rPr>
        <sz val="11"/>
        <rFont val="方正书宋_GBK"/>
        <charset val="0"/>
      </rPr>
      <t>列宁勋章</t>
    </r>
    <r>
      <rPr>
        <sz val="11"/>
        <rFont val="Arial"/>
        <charset val="0"/>
      </rPr>
      <t>”</t>
    </r>
    <r>
      <rPr>
        <sz val="11"/>
        <rFont val="方正书宋_GBK"/>
        <charset val="0"/>
      </rPr>
      <t>荣誉食品厂</t>
    </r>
  </si>
  <si>
    <r>
      <rPr>
        <sz val="11"/>
        <rFont val="Arial"/>
        <charset val="0"/>
      </rPr>
      <t>1970-е   20</t>
    </r>
    <r>
      <rPr>
        <sz val="11"/>
        <rFont val="方正书宋_GBK"/>
        <charset val="0"/>
      </rPr>
      <t>世纪</t>
    </r>
    <r>
      <rPr>
        <sz val="11"/>
        <rFont val="Arial"/>
        <charset val="0"/>
      </rPr>
      <t>70</t>
    </r>
    <r>
      <rPr>
        <sz val="11"/>
        <rFont val="方正书宋_GBK"/>
        <charset val="0"/>
      </rPr>
      <t>年代</t>
    </r>
    <r>
      <rPr>
        <sz val="11"/>
        <rFont val="Arial"/>
        <charset val="0"/>
      </rPr>
      <t xml:space="preserve"> 1970s</t>
    </r>
  </si>
  <si>
    <t>Золотой век советского дизайна</t>
  </si>
  <si>
    <t>3·32</t>
  </si>
  <si>
    <r>
      <rPr>
        <sz val="11"/>
        <rFont val="方正书宋_GBK"/>
        <charset val="134"/>
      </rPr>
      <t>一套有</t>
    </r>
    <r>
      <rPr>
        <sz val="11"/>
        <rFont val="Arial"/>
        <charset val="134"/>
      </rPr>
      <t>4</t>
    </r>
    <r>
      <rPr>
        <sz val="11"/>
        <rFont val="方正书宋_GBK"/>
        <charset val="134"/>
      </rPr>
      <t>件</t>
    </r>
  </si>
  <si>
    <r>
      <rPr>
        <sz val="18"/>
        <rFont val="Arial"/>
        <charset val="0"/>
      </rPr>
      <t>Коробочка «Чай грузинский экстра»  “</t>
    </r>
    <r>
      <rPr>
        <sz val="18"/>
        <rFont val="方正书宋_GBK"/>
        <charset val="0"/>
      </rPr>
      <t>格鲁吉亚特级茶</t>
    </r>
    <r>
      <rPr>
        <sz val="18"/>
        <rFont val="Arial"/>
        <charset val="0"/>
      </rPr>
      <t>”</t>
    </r>
    <r>
      <rPr>
        <sz val="18"/>
        <rFont val="方正书宋_GBK"/>
        <charset val="0"/>
      </rPr>
      <t>茶盒</t>
    </r>
  </si>
  <si>
    <r>
      <rPr>
        <sz val="18"/>
        <rFont val="Arial"/>
        <charset val="0"/>
      </rPr>
      <t xml:space="preserve">Росдиетчайпром                                   </t>
    </r>
    <r>
      <rPr>
        <sz val="18"/>
        <rFont val="方正书宋_GBK"/>
        <charset val="0"/>
      </rPr>
      <t>俄罗斯浓缩食品、干蔬和茶叶工业联合厂</t>
    </r>
  </si>
  <si>
    <t xml:space="preserve">               10 x 6.9 x 7 cm</t>
  </si>
  <si>
    <r>
      <rPr>
        <sz val="18"/>
        <rFont val="Arial"/>
        <charset val="134"/>
      </rPr>
      <t xml:space="preserve">Еще в 1931 году ЦК ВКП(б) поставил перед Грузинской партийной организацией задачу максимального расширения чайных плантаций. Уже в годы первых пятилеток Советский Союз смог отказаться от импорта чайных семян и значительно сократить ввоз чая из-за рубежа. К концу 1970-х годов в Грузии готового чая производилось 95 тыс. т в год. Грузинский чай шёл на экспорт, в Польшу, ГДР, Венгрию, Румынию, Финляндию, Чехословакию, Болгарию, Югославию, Афганистан, Иран, Сирию, Южный Йемен, Монголию. 
</t>
    </r>
    <r>
      <rPr>
        <sz val="18"/>
        <rFont val="方正书宋_GBK"/>
        <charset val="134"/>
      </rPr>
      <t>早在</t>
    </r>
    <r>
      <rPr>
        <sz val="18"/>
        <rFont val="Arial"/>
        <charset val="134"/>
      </rPr>
      <t>1931</t>
    </r>
    <r>
      <rPr>
        <sz val="18"/>
        <rFont val="方正书宋_GBK"/>
        <charset val="134"/>
      </rPr>
      <t>年，全盟共</t>
    </r>
    <r>
      <rPr>
        <sz val="18"/>
        <rFont val="Arial"/>
        <charset val="134"/>
      </rPr>
      <t>​​</t>
    </r>
    <r>
      <rPr>
        <sz val="18"/>
        <rFont val="方正书宋_GBK"/>
        <charset val="134"/>
      </rPr>
      <t>产党中央委员会（</t>
    </r>
    <r>
      <rPr>
        <sz val="18"/>
        <rFont val="Arial"/>
        <charset val="134"/>
      </rPr>
      <t>Bolsheviks</t>
    </r>
    <r>
      <rPr>
        <sz val="18"/>
        <rFont val="方正书宋_GBK"/>
        <charset val="134"/>
      </rPr>
      <t>）就向格鲁吉亚党组织提出了最大程度地扩大茶叶种植园的任务。</t>
    </r>
    <r>
      <rPr>
        <sz val="18"/>
        <rFont val="Arial"/>
        <charset val="134"/>
      </rPr>
      <t xml:space="preserve"> </t>
    </r>
    <r>
      <rPr>
        <sz val="18"/>
        <rFont val="方正书宋_GBK"/>
        <charset val="134"/>
      </rPr>
      <t>苏联已经在第一个五年计划中放弃了茶籽的进口，并大大减少了从国外的茶进口。</t>
    </r>
    <r>
      <rPr>
        <sz val="18"/>
        <rFont val="Arial"/>
        <charset val="134"/>
      </rPr>
      <t xml:space="preserve"> </t>
    </r>
    <r>
      <rPr>
        <sz val="18"/>
        <rFont val="方正书宋_GBK"/>
        <charset val="134"/>
      </rPr>
      <t>到</t>
    </r>
    <r>
      <rPr>
        <sz val="18"/>
        <rFont val="Arial"/>
        <charset val="134"/>
      </rPr>
      <t>1970</t>
    </r>
    <r>
      <rPr>
        <sz val="18"/>
        <rFont val="方正书宋_GBK"/>
        <charset val="134"/>
      </rPr>
      <t>年代末，格鲁吉亚每年生产</t>
    </r>
    <r>
      <rPr>
        <sz val="18"/>
        <rFont val="Arial"/>
        <charset val="134"/>
      </rPr>
      <t>95,000</t>
    </r>
    <r>
      <rPr>
        <sz val="18"/>
        <rFont val="方正书宋_GBK"/>
        <charset val="134"/>
      </rPr>
      <t>吨现成茶。</t>
    </r>
    <r>
      <rPr>
        <sz val="18"/>
        <rFont val="Arial"/>
        <charset val="134"/>
      </rPr>
      <t xml:space="preserve"> </t>
    </r>
    <r>
      <rPr>
        <sz val="18"/>
        <rFont val="方正书宋_GBK"/>
        <charset val="134"/>
      </rPr>
      <t>格鲁吉亚茶出口到波兰，东德，匈牙利，罗马尼亚，芬兰，捷克斯洛伐克，保加利亚，南斯拉夫，阿富汗，伊朗，叙利亚，也门南部，蒙古。</t>
    </r>
  </si>
  <si>
    <r>
      <rPr>
        <sz val="11"/>
        <rFont val="Arial"/>
        <charset val="0"/>
      </rPr>
      <t xml:space="preserve">Росдиетчайпром                                   </t>
    </r>
    <r>
      <rPr>
        <sz val="11"/>
        <rFont val="方正书宋_GBK"/>
        <charset val="0"/>
      </rPr>
      <t>俄罗斯浓缩食品、干蔬和茶叶工业联合厂</t>
    </r>
  </si>
  <si>
    <r>
      <rPr>
        <sz val="18"/>
        <rFont val="Arial"/>
        <charset val="0"/>
      </rPr>
      <t>Коробка из-под новогоднего подарка «Вперед в космос!»   “</t>
    </r>
    <r>
      <rPr>
        <sz val="18"/>
        <rFont val="方正书宋_GBK"/>
        <charset val="0"/>
      </rPr>
      <t>向太空出发</t>
    </r>
    <r>
      <rPr>
        <sz val="18"/>
        <rFont val="Arial"/>
        <charset val="0"/>
      </rPr>
      <t xml:space="preserve">!” </t>
    </r>
    <r>
      <rPr>
        <sz val="18"/>
        <rFont val="方正书宋_GBK"/>
        <charset val="0"/>
      </rPr>
      <t>系列新年礼物盒</t>
    </r>
  </si>
  <si>
    <r>
      <rPr>
        <sz val="18"/>
        <rFont val="Arial"/>
        <charset val="0"/>
      </rPr>
      <t>8,5 х 12 см, высота 12,5 см     8.5 x 12cm</t>
    </r>
    <r>
      <rPr>
        <sz val="18"/>
        <rFont val="汉仪书宋二KW"/>
        <charset val="0"/>
      </rPr>
      <t>，高</t>
    </r>
    <r>
      <rPr>
        <sz val="18"/>
        <rFont val="Arial"/>
        <charset val="0"/>
      </rPr>
      <t>12.5cm</t>
    </r>
  </si>
  <si>
    <r>
      <rPr>
        <sz val="18"/>
        <rFont val="Arial"/>
        <charset val="134"/>
      </rPr>
      <t>Жестяная коробка для новогоднего подарка, посвященная достижениям советской космической программы: 1957 год - запуск первого искусственного спутника Земли, запуск на орбиту первого живого существа (собака Лайка), 1959 год - первый космический аппарат, достигший поверхности Луны ("Луна-2"), первый в мире снимок обратной стороны Луны.</t>
    </r>
    <r>
      <rPr>
        <sz val="18"/>
        <rFont val="方正书宋_GBK"/>
        <charset val="134"/>
      </rPr>
      <t>这是作为新年礼物的锡罐，是专属于苏联太空计划的成就：</t>
    </r>
    <r>
      <rPr>
        <sz val="18"/>
        <rFont val="Arial"/>
        <charset val="134"/>
      </rPr>
      <t>1957</t>
    </r>
    <r>
      <rPr>
        <sz val="18"/>
        <rFont val="方正书宋_GBK"/>
        <charset val="134"/>
      </rPr>
      <t>年，苏联发射了第一颗人造地球卫星，第一个活着的生物被发射入了轨道（狗莱卡</t>
    </r>
    <r>
      <rPr>
        <sz val="18"/>
        <rFont val="Arial"/>
        <charset val="134"/>
      </rPr>
      <t>Laika the dog</t>
    </r>
    <r>
      <rPr>
        <sz val="18"/>
        <rFont val="方正书宋_GBK"/>
        <charset val="134"/>
      </rPr>
      <t>），</t>
    </r>
    <r>
      <rPr>
        <sz val="18"/>
        <rFont val="Arial"/>
        <charset val="134"/>
      </rPr>
      <t>1959</t>
    </r>
    <r>
      <rPr>
        <sz val="18"/>
        <rFont val="方正书宋_GBK"/>
        <charset val="134"/>
      </rPr>
      <t>年，第一艘航天器到达月球表面（</t>
    </r>
    <r>
      <rPr>
        <sz val="18"/>
        <rFont val="Arial"/>
        <charset val="134"/>
      </rPr>
      <t>Luna-2</t>
    </r>
    <r>
      <rPr>
        <sz val="18"/>
        <rFont val="方正书宋_GBK"/>
        <charset val="134"/>
      </rPr>
      <t>），这是世界上第一张月球另一边的照片。</t>
    </r>
  </si>
  <si>
    <r>
      <rPr>
        <sz val="11"/>
        <rFont val="Arial"/>
        <charset val="0"/>
      </rPr>
      <t xml:space="preserve">unknown </t>
    </r>
    <r>
      <rPr>
        <sz val="11"/>
        <rFont val="方正书宋_GBK"/>
        <charset val="0"/>
      </rPr>
      <t>佚名</t>
    </r>
  </si>
  <si>
    <r>
      <rPr>
        <sz val="18"/>
        <rFont val="Arial"/>
        <charset val="0"/>
      </rPr>
      <t>Поднос «Олимпиада-80. Добро пожаловать!»                        “1980</t>
    </r>
    <r>
      <rPr>
        <sz val="18"/>
        <rFont val="方正书宋_GBK"/>
        <charset val="0"/>
      </rPr>
      <t>奥林匹克欢迎您！</t>
    </r>
    <r>
      <rPr>
        <sz val="18"/>
        <rFont val="Arial"/>
        <charset val="0"/>
      </rPr>
      <t>”</t>
    </r>
    <r>
      <rPr>
        <sz val="18"/>
        <rFont val="方正书宋_GBK"/>
        <charset val="0"/>
      </rPr>
      <t>纪念托盘</t>
    </r>
  </si>
  <si>
    <t xml:space="preserve">37 х 31 см             </t>
  </si>
  <si>
    <r>
      <rPr>
        <sz val="18"/>
        <rFont val="Arial"/>
        <charset val="134"/>
      </rPr>
      <t xml:space="preserve">Сувенирный металлический поднос с символикой Летних Олимпийских игр 1980 года, проходивших в Москве.
</t>
    </r>
    <r>
      <rPr>
        <sz val="18"/>
        <rFont val="方正书宋_GBK"/>
        <charset val="134"/>
      </rPr>
      <t>带有</t>
    </r>
    <r>
      <rPr>
        <sz val="18"/>
        <rFont val="Arial"/>
        <charset val="134"/>
      </rPr>
      <t>1980</t>
    </r>
    <r>
      <rPr>
        <sz val="18"/>
        <rFont val="方正书宋_GBK"/>
        <charset val="134"/>
      </rPr>
      <t>年在莫斯科举行的夏季奥运会标志的纪念品金属托盘。</t>
    </r>
  </si>
  <si>
    <t>1979-1980</t>
  </si>
  <si>
    <t>За мир и дружбу</t>
  </si>
  <si>
    <r>
      <rPr>
        <sz val="18"/>
        <rFont val="Arial"/>
        <charset val="0"/>
      </rPr>
      <t>Сигареты "Союз Аполлон"
“</t>
    </r>
    <r>
      <rPr>
        <sz val="18"/>
        <rFont val="方正书宋_GBK"/>
        <charset val="0"/>
      </rPr>
      <t>阿波罗联盟</t>
    </r>
    <r>
      <rPr>
        <sz val="18"/>
        <rFont val="Arial"/>
        <charset val="0"/>
      </rPr>
      <t>”</t>
    </r>
    <r>
      <rPr>
        <sz val="18"/>
        <rFont val="方正书宋_GBK"/>
        <charset val="0"/>
      </rPr>
      <t>香烟</t>
    </r>
  </si>
  <si>
    <r>
      <rPr>
        <sz val="18"/>
        <rFont val="Times New Roman"/>
        <charset val="1"/>
      </rPr>
      <t xml:space="preserve">размеры в пределах 20 х 20 х 2,5 см
</t>
    </r>
    <r>
      <rPr>
        <sz val="18"/>
        <rFont val="方正书宋_GBK"/>
        <charset val="1"/>
      </rPr>
      <t>在2</t>
    </r>
    <r>
      <rPr>
        <sz val="18"/>
        <rFont val="Times New Roman"/>
        <charset val="1"/>
      </rPr>
      <t>0×20×2.5</t>
    </r>
    <r>
      <rPr>
        <sz val="18"/>
        <rFont val="方正书宋_GBK"/>
        <charset val="1"/>
      </rPr>
      <t>厘米范围内的尺寸</t>
    </r>
    <r>
      <rPr>
        <sz val="18"/>
        <rFont val="Times New Roman"/>
        <charset val="1"/>
      </rPr>
      <t xml:space="preserve">
53х22х70 мм</t>
    </r>
  </si>
  <si>
    <r>
      <rPr>
        <sz val="18"/>
        <rFont val="Times New Roman"/>
        <charset val="1"/>
      </rPr>
      <t>бумага, типографская печать</t>
    </r>
    <r>
      <rPr>
        <sz val="18"/>
        <rFont val="汉仪书宋二KW"/>
        <charset val="0"/>
      </rPr>
      <t>纸制品、印刷品</t>
    </r>
  </si>
  <si>
    <r>
      <rPr>
        <sz val="18"/>
        <rFont val="Times New Roman"/>
        <charset val="134"/>
      </rPr>
      <t>Одна из распространенных марок сигарет в Советском Союзе.</t>
    </r>
    <r>
      <rPr>
        <sz val="18"/>
        <rFont val="方正书宋_GBK"/>
        <charset val="134"/>
      </rPr>
      <t>这是苏联最常见的卷烟品牌之一。</t>
    </r>
  </si>
  <si>
    <r>
      <rPr>
        <sz val="11"/>
        <rFont val="Times New Roman"/>
        <charset val="1"/>
      </rPr>
      <t xml:space="preserve">Государственный музей архитектуры имени А.В. Щусева  </t>
    </r>
    <r>
      <rPr>
        <sz val="11"/>
        <rFont val="方正书宋_GBK"/>
        <charset val="1"/>
      </rPr>
      <t>休谢夫国家建筑博物馆</t>
    </r>
    <r>
      <rPr>
        <sz val="11"/>
        <rFont val="Times New Roman"/>
        <charset val="1"/>
      </rPr>
      <t>(</t>
    </r>
    <r>
      <rPr>
        <sz val="11"/>
        <rFont val="方正书宋_GBK"/>
        <charset val="1"/>
      </rPr>
      <t>全称：阿列克谢</t>
    </r>
    <r>
      <rPr>
        <sz val="11"/>
        <rFont val="Times New Roman"/>
        <charset val="1"/>
      </rPr>
      <t>·</t>
    </r>
    <r>
      <rPr>
        <sz val="11"/>
        <rFont val="方正书宋_GBK"/>
        <charset val="1"/>
      </rPr>
      <t>维克多罗维奇</t>
    </r>
    <r>
      <rPr>
        <sz val="11"/>
        <rFont val="Times New Roman"/>
        <charset val="1"/>
      </rPr>
      <t>·</t>
    </r>
    <r>
      <rPr>
        <sz val="11"/>
        <rFont val="方正书宋_GBK"/>
        <charset val="1"/>
      </rPr>
      <t>休谢夫国家建筑博物馆</t>
    </r>
    <r>
      <rPr>
        <sz val="11"/>
        <rFont val="Times New Roman"/>
        <charset val="1"/>
      </rPr>
      <t>) Schusev State Museum of Architecture</t>
    </r>
  </si>
  <si>
    <r>
      <rPr>
        <sz val="11"/>
        <rFont val="Times New Roman"/>
        <charset val="1"/>
      </rPr>
      <t xml:space="preserve">оригинальная упаковка </t>
    </r>
    <r>
      <rPr>
        <sz val="11"/>
        <rFont val="宋体"/>
        <charset val="134"/>
      </rPr>
      <t>原包装</t>
    </r>
  </si>
  <si>
    <t xml:space="preserve">30
 </t>
  </si>
  <si>
    <r>
      <rPr>
        <sz val="11"/>
        <rFont val="Arial"/>
        <charset val="0"/>
      </rPr>
      <t xml:space="preserve">150
</t>
    </r>
    <r>
      <rPr>
        <sz val="11"/>
        <rFont val="方正书宋_GBK"/>
        <charset val="0"/>
      </rPr>
      <t>（中方估价）</t>
    </r>
  </si>
  <si>
    <r>
      <rPr>
        <sz val="18"/>
        <rFont val="Arial"/>
        <charset val="0"/>
      </rPr>
      <t>Сувенирный набор спичек «Знаете, каким он парнем был…»                                             “</t>
    </r>
    <r>
      <rPr>
        <sz val="18"/>
        <rFont val="方正书宋_GBK"/>
        <charset val="0"/>
      </rPr>
      <t>您可知他曾经是一个什么样的小伙子</t>
    </r>
    <r>
      <rPr>
        <sz val="18"/>
        <rFont val="Arial"/>
        <charset val="0"/>
      </rPr>
      <t xml:space="preserve">” </t>
    </r>
    <r>
      <rPr>
        <sz val="18"/>
        <rFont val="方正书宋_GBK"/>
        <charset val="0"/>
      </rPr>
      <t>系列纪念火柴</t>
    </r>
  </si>
  <si>
    <r>
      <rPr>
        <sz val="18"/>
        <rFont val="Arial"/>
        <charset val="0"/>
      </rPr>
      <t>Спичечная фабрика «Пролетарское знамя» “</t>
    </r>
    <r>
      <rPr>
        <sz val="18"/>
        <rFont val="方正书宋_GBK"/>
        <charset val="0"/>
      </rPr>
      <t>无产阶级旗帜</t>
    </r>
    <r>
      <rPr>
        <sz val="18"/>
        <rFont val="Arial"/>
        <charset val="0"/>
      </rPr>
      <t>”</t>
    </r>
    <r>
      <rPr>
        <sz val="18"/>
        <rFont val="方正书宋_GBK"/>
        <charset val="0"/>
      </rPr>
      <t>火柴厂</t>
    </r>
  </si>
  <si>
    <r>
      <rPr>
        <sz val="18"/>
        <rFont val="Arial"/>
        <charset val="0"/>
      </rPr>
      <t>размеры в пределах 35 х 25 х 3 см</t>
    </r>
    <r>
      <rPr>
        <sz val="18"/>
        <rFont val="汉仪书宋二KW"/>
        <charset val="0"/>
      </rPr>
      <t>尺寸</t>
    </r>
    <r>
      <rPr>
        <sz val="18"/>
        <rFont val="Arial"/>
        <charset val="0"/>
      </rPr>
      <t xml:space="preserve">35 х 25 х 3 </t>
    </r>
    <r>
      <rPr>
        <sz val="18"/>
        <rFont val="汉仪书宋二KW"/>
        <charset val="0"/>
      </rPr>
      <t>厘米</t>
    </r>
  </si>
  <si>
    <r>
      <rPr>
        <sz val="18"/>
        <rFont val="Arial"/>
        <charset val="0"/>
      </rPr>
      <t>бумага, типографская печать</t>
    </r>
    <r>
      <rPr>
        <sz val="18"/>
        <rFont val="汉仪书宋二KW"/>
        <charset val="0"/>
      </rPr>
      <t>纸制品、印刷品</t>
    </r>
  </si>
  <si>
    <r>
      <rPr>
        <sz val="18"/>
        <rFont val="Arial"/>
        <charset val="134"/>
      </rPr>
      <t>Сувенирный набор спичек фабрики "«Пролетарское знамя", посвященный Юрию Гагарину и 20-летию первого полета человека в космос.</t>
    </r>
    <r>
      <rPr>
        <sz val="18"/>
        <rFont val="方正书宋_GBK"/>
        <charset val="134"/>
      </rPr>
      <t>这是一套纪念</t>
    </r>
    <r>
      <rPr>
        <sz val="18"/>
        <rFont val="Arial"/>
        <charset val="134"/>
      </rPr>
      <t xml:space="preserve">“ </t>
    </r>
    <r>
      <rPr>
        <sz val="18"/>
        <rFont val="方正书宋_GBK"/>
        <charset val="134"/>
      </rPr>
      <t>无产者旗帜（</t>
    </r>
    <r>
      <rPr>
        <sz val="18"/>
        <rFont val="Arial"/>
        <charset val="134"/>
      </rPr>
      <t>Proletarskoye Znamya</t>
    </r>
    <r>
      <rPr>
        <sz val="18"/>
        <rFont val="方正书宋_GBK"/>
        <charset val="134"/>
      </rPr>
      <t>）</t>
    </r>
    <r>
      <rPr>
        <sz val="18"/>
        <rFont val="Arial"/>
        <charset val="134"/>
      </rPr>
      <t>”</t>
    </r>
    <r>
      <rPr>
        <sz val="18"/>
        <rFont val="方正书宋_GBK"/>
        <charset val="134"/>
      </rPr>
      <t>工厂的火柴，献给尤里</t>
    </r>
    <r>
      <rPr>
        <sz val="18"/>
        <rFont val="Arial"/>
        <charset val="134"/>
      </rPr>
      <t>·</t>
    </r>
    <r>
      <rPr>
        <sz val="18"/>
        <rFont val="方正书宋_GBK"/>
        <charset val="134"/>
      </rPr>
      <t>加加林（</t>
    </r>
    <r>
      <rPr>
        <sz val="18"/>
        <rFont val="Arial"/>
        <charset val="134"/>
      </rPr>
      <t>Yuri Gagarin</t>
    </r>
    <r>
      <rPr>
        <sz val="18"/>
        <rFont val="方正书宋_GBK"/>
        <charset val="134"/>
      </rPr>
      <t>）和首次载人飞行</t>
    </r>
    <r>
      <rPr>
        <sz val="18"/>
        <rFont val="Arial"/>
        <charset val="134"/>
      </rPr>
      <t>20</t>
    </r>
    <r>
      <rPr>
        <sz val="18"/>
        <rFont val="方正书宋_GBK"/>
        <charset val="134"/>
      </rPr>
      <t>周年。</t>
    </r>
    <r>
      <rPr>
        <sz val="18"/>
        <rFont val="Arial"/>
        <charset val="134"/>
      </rPr>
      <t xml:space="preserve">
</t>
    </r>
  </si>
  <si>
    <r>
      <rPr>
        <sz val="11"/>
        <rFont val="Arial"/>
        <charset val="0"/>
      </rPr>
      <t>Спичечная фабрика «Пролетарское знамя» “</t>
    </r>
    <r>
      <rPr>
        <sz val="11"/>
        <rFont val="方正书宋_GBK"/>
        <charset val="0"/>
      </rPr>
      <t>无产阶级旗帜</t>
    </r>
    <r>
      <rPr>
        <sz val="11"/>
        <rFont val="Arial"/>
        <charset val="0"/>
      </rPr>
      <t>”</t>
    </r>
    <r>
      <rPr>
        <sz val="11"/>
        <rFont val="方正书宋_GBK"/>
        <charset val="0"/>
      </rPr>
      <t>火柴厂</t>
    </r>
  </si>
  <si>
    <r>
      <rPr>
        <sz val="11"/>
        <rFont val="Arial"/>
        <charset val="0"/>
      </rPr>
      <t xml:space="preserve">оригинальная упаковка </t>
    </r>
    <r>
      <rPr>
        <sz val="11"/>
        <rFont val="方正书宋_GBK"/>
        <charset val="0"/>
      </rPr>
      <t>原包装</t>
    </r>
  </si>
  <si>
    <r>
      <rPr>
        <sz val="11"/>
        <rFont val="Arial"/>
        <charset val="0"/>
      </rPr>
      <t xml:space="preserve">50
</t>
    </r>
    <r>
      <rPr>
        <sz val="11"/>
        <rFont val="方正书宋_GBK"/>
        <charset val="0"/>
      </rPr>
      <t>（中方估价）</t>
    </r>
  </si>
  <si>
    <t>3·37</t>
  </si>
  <si>
    <r>
      <rPr>
        <sz val="18"/>
        <rFont val="Arial"/>
        <charset val="0"/>
      </rPr>
      <t>Коллекция этикеток от спичечных коробков «Спартакиада народов СССР» 
“</t>
    </r>
    <r>
      <rPr>
        <sz val="18"/>
        <rFont val="方正书宋_GBK"/>
        <charset val="0"/>
      </rPr>
      <t>苏联人民运动会</t>
    </r>
    <r>
      <rPr>
        <sz val="18"/>
        <rFont val="Arial"/>
        <charset val="0"/>
      </rPr>
      <t>”</t>
    </r>
    <r>
      <rPr>
        <sz val="18"/>
        <rFont val="方正书宋_GBK"/>
        <charset val="0"/>
      </rPr>
      <t>系列火柴盒贴画藏品</t>
    </r>
  </si>
  <si>
    <r>
      <rPr>
        <sz val="18"/>
        <rFont val="Arial"/>
        <charset val="0"/>
      </rPr>
      <t xml:space="preserve">размеры в пределах 35 х 25 см
</t>
    </r>
    <r>
      <rPr>
        <sz val="18"/>
        <rFont val="方正书宋_GBK"/>
        <charset val="0"/>
      </rPr>
      <t>尺寸在</t>
    </r>
    <r>
      <rPr>
        <sz val="18"/>
        <rFont val="Arial"/>
        <charset val="0"/>
      </rPr>
      <t>35×25</t>
    </r>
    <r>
      <rPr>
        <sz val="18"/>
        <rFont val="方正书宋_GBK"/>
        <charset val="0"/>
      </rPr>
      <t>厘米之间</t>
    </r>
  </si>
  <si>
    <r>
      <rPr>
        <sz val="18"/>
        <rFont val="Arial"/>
        <charset val="0"/>
      </rPr>
      <t xml:space="preserve">бумага, типографская печать; наклеены на один лист бумаги                            </t>
    </r>
    <r>
      <rPr>
        <sz val="18"/>
        <rFont val="汉仪书宋二KW"/>
        <charset val="0"/>
      </rPr>
      <t>纸、印刷；</t>
    </r>
    <r>
      <rPr>
        <sz val="18"/>
        <rFont val="Arial"/>
        <charset val="0"/>
      </rPr>
      <t xml:space="preserve"> </t>
    </r>
    <r>
      <rPr>
        <sz val="18"/>
        <rFont val="汉仪书宋二KW"/>
        <charset val="0"/>
      </rPr>
      <t>粘贴在同一张纸上</t>
    </r>
  </si>
  <si>
    <r>
      <rPr>
        <sz val="18"/>
        <rFont val="Arial"/>
        <charset val="134"/>
      </rPr>
      <t xml:space="preserve">В Советском Союзе донести информацию до населения было несложно - через газеты, журналы, плакаты, радио или телевидение. Тем не менее, одним из наиболее эффективных носителей социальной «рекламы» стал обыкновенный спичечный коробок, поскольку спички использовались повсеместно и были одним из самых массовых товаров. Печать на этикетках небольшого размера обходилась недорого - а эффективность такой наглядной "рекламы" была весьма ощутимой.
</t>
    </r>
    <r>
      <rPr>
        <sz val="18"/>
        <rFont val="方正书宋_GBK"/>
        <charset val="134"/>
      </rPr>
      <t>在苏联，通过报纸，杂志，海报，广播或电视向民众传达信息并不难。</t>
    </r>
    <r>
      <rPr>
        <sz val="18"/>
        <rFont val="Arial"/>
        <charset val="134"/>
      </rPr>
      <t xml:space="preserve"> </t>
    </r>
    <r>
      <rPr>
        <sz val="18"/>
        <rFont val="方正书宋_GBK"/>
        <charset val="134"/>
      </rPr>
      <t>尽管如此，普通的火柴盒却成为社交</t>
    </r>
    <r>
      <rPr>
        <sz val="18"/>
        <rFont val="Arial"/>
        <charset val="134"/>
      </rPr>
      <t>“</t>
    </r>
    <r>
      <rPr>
        <sz val="18"/>
        <rFont val="方正书宋_GBK"/>
        <charset val="134"/>
      </rPr>
      <t>广告</t>
    </r>
    <r>
      <rPr>
        <sz val="18"/>
        <rFont val="Arial"/>
        <charset val="134"/>
      </rPr>
      <t>”</t>
    </r>
    <r>
      <rPr>
        <sz val="18"/>
        <rFont val="方正书宋_GBK"/>
        <charset val="134"/>
      </rPr>
      <t>最有效的载体之一，因为火柴被广泛使用并且是最受欢迎的商品之一。</t>
    </r>
    <r>
      <rPr>
        <sz val="18"/>
        <rFont val="Arial"/>
        <charset val="134"/>
      </rPr>
      <t xml:space="preserve"> </t>
    </r>
    <r>
      <rPr>
        <sz val="18"/>
        <rFont val="方正书宋_GBK"/>
        <charset val="134"/>
      </rPr>
      <t>小标签的打印成本不高</t>
    </r>
    <r>
      <rPr>
        <sz val="18"/>
        <rFont val="Arial"/>
        <charset val="134"/>
      </rPr>
      <t>-</t>
    </r>
    <r>
      <rPr>
        <sz val="18"/>
        <rFont val="方正书宋_GBK"/>
        <charset val="134"/>
      </rPr>
      <t>这种视觉</t>
    </r>
    <r>
      <rPr>
        <sz val="18"/>
        <rFont val="Arial"/>
        <charset val="134"/>
      </rPr>
      <t>“</t>
    </r>
    <r>
      <rPr>
        <sz val="18"/>
        <rFont val="方正书宋_GBK"/>
        <charset val="134"/>
      </rPr>
      <t>广告</t>
    </r>
    <r>
      <rPr>
        <sz val="18"/>
        <rFont val="Arial"/>
        <charset val="134"/>
      </rPr>
      <t>”</t>
    </r>
    <r>
      <rPr>
        <sz val="18"/>
        <rFont val="方正书宋_GBK"/>
        <charset val="134"/>
      </rPr>
      <t>的有效性非常明显。</t>
    </r>
  </si>
  <si>
    <r>
      <rPr>
        <sz val="11"/>
        <rFont val="Arial"/>
        <charset val="0"/>
      </rPr>
      <t xml:space="preserve">оригинальные этикетки </t>
    </r>
    <r>
      <rPr>
        <sz val="11"/>
        <rFont val="方正书宋_GBK"/>
        <charset val="0"/>
      </rPr>
      <t>贴画原作</t>
    </r>
  </si>
  <si>
    <r>
      <rPr>
        <sz val="18"/>
        <rFont val="Arial"/>
        <charset val="0"/>
      </rPr>
      <t>Часы маятниковые «Янтарь»“</t>
    </r>
    <r>
      <rPr>
        <sz val="18"/>
        <rFont val="方正书宋_GBK"/>
        <charset val="0"/>
      </rPr>
      <t>琥珀</t>
    </r>
    <r>
      <rPr>
        <sz val="18"/>
        <rFont val="Arial"/>
        <charset val="0"/>
      </rPr>
      <t>”</t>
    </r>
    <r>
      <rPr>
        <sz val="18"/>
        <rFont val="方正书宋_GBK"/>
        <charset val="0"/>
      </rPr>
      <t>牌摆钟</t>
    </r>
  </si>
  <si>
    <r>
      <rPr>
        <sz val="18"/>
        <rFont val="Arial"/>
        <charset val="0"/>
      </rPr>
      <t xml:space="preserve">Орловский часовой завод                     </t>
    </r>
    <r>
      <rPr>
        <sz val="18"/>
        <rFont val="方正书宋_GBK"/>
        <charset val="0"/>
      </rPr>
      <t>奥尔洛夫斯基钟表厂</t>
    </r>
  </si>
  <si>
    <t xml:space="preserve">31 х 10 х 45 см             </t>
  </si>
  <si>
    <r>
      <rPr>
        <sz val="18"/>
        <rFont val="Arial"/>
        <charset val="0"/>
      </rPr>
      <t xml:space="preserve">Пластик, металл, дерево                      </t>
    </r>
    <r>
      <rPr>
        <sz val="18"/>
        <rFont val="汉仪书宋二KW"/>
        <charset val="0"/>
      </rPr>
      <t>塑料、金属、木材</t>
    </r>
  </si>
  <si>
    <r>
      <rPr>
        <sz val="18"/>
        <rFont val="Arial"/>
        <charset val="134"/>
      </rPr>
      <t xml:space="preserve">Часы интересны оригинальным дизайном в духе шестидесятых, но одновременно отсылают к знаменитому плакату "Клином красным бей белых" Эль Лисицкого (1921 год).
</t>
    </r>
    <r>
      <rPr>
        <sz val="18"/>
        <rFont val="方正书宋_GBK"/>
        <charset val="134"/>
      </rPr>
      <t>这款手表以其六十年代的原始设计而闻名，但同时也引用了</t>
    </r>
    <r>
      <rPr>
        <sz val="18"/>
        <rFont val="Arial"/>
        <charset val="134"/>
      </rPr>
      <t>El Lissitzky</t>
    </r>
    <r>
      <rPr>
        <sz val="18"/>
        <rFont val="方正书宋_GBK"/>
        <charset val="134"/>
      </rPr>
      <t>（</t>
    </r>
    <r>
      <rPr>
        <sz val="18"/>
        <rFont val="Arial"/>
        <charset val="134"/>
      </rPr>
      <t>1921</t>
    </r>
    <r>
      <rPr>
        <sz val="18"/>
        <rFont val="方正书宋_GBK"/>
        <charset val="134"/>
      </rPr>
      <t>）的著名海报</t>
    </r>
    <r>
      <rPr>
        <sz val="18"/>
        <rFont val="Arial"/>
        <charset val="134"/>
      </rPr>
      <t>“</t>
    </r>
    <r>
      <rPr>
        <sz val="18"/>
        <rFont val="方正书宋_GBK"/>
        <charset val="134"/>
      </rPr>
      <t>用红色楔子击败白人</t>
    </r>
    <r>
      <rPr>
        <sz val="18"/>
        <rFont val="Arial"/>
        <charset val="134"/>
      </rPr>
      <t>”</t>
    </r>
    <r>
      <rPr>
        <sz val="18"/>
        <rFont val="方正书宋_GBK"/>
        <charset val="134"/>
      </rPr>
      <t>。</t>
    </r>
  </si>
  <si>
    <r>
      <rPr>
        <sz val="11"/>
        <rFont val="Arial"/>
        <charset val="0"/>
      </rPr>
      <t>Орловский часовой завод</t>
    </r>
    <r>
      <rPr>
        <sz val="11"/>
        <rFont val="方正书宋_GBK"/>
        <charset val="0"/>
      </rPr>
      <t>奥尔洛夫斯基钟表厂</t>
    </r>
  </si>
  <si>
    <t>1965-1970</t>
  </si>
  <si>
    <r>
      <rPr>
        <sz val="11"/>
        <rFont val="Arial"/>
        <charset val="0"/>
      </rPr>
      <t xml:space="preserve">Private collection of Azat Romanov (Izhevsk)
Коллекция Азата Романова (Ижевск)
</t>
    </r>
    <r>
      <rPr>
        <sz val="11"/>
        <rFont val="方正书宋_GBK"/>
        <charset val="0"/>
      </rPr>
      <t>阿扎特</t>
    </r>
    <r>
      <rPr>
        <sz val="11"/>
        <rFont val="Arial"/>
        <charset val="0"/>
      </rPr>
      <t>·</t>
    </r>
    <r>
      <rPr>
        <sz val="11"/>
        <rFont val="方正书宋_GBK"/>
        <charset val="0"/>
      </rPr>
      <t>罗曼诺夫收藏（伊热夫斯克）</t>
    </r>
  </si>
  <si>
    <t>3·149</t>
  </si>
  <si>
    <r>
      <rPr>
        <sz val="18"/>
        <rFont val="Arial"/>
        <charset val="0"/>
      </rPr>
      <t xml:space="preserve">Настольный светильник </t>
    </r>
    <r>
      <rPr>
        <sz val="18"/>
        <rFont val="方正书宋_GBK"/>
        <charset val="0"/>
      </rPr>
      <t>台灯</t>
    </r>
  </si>
  <si>
    <r>
      <rPr>
        <sz val="18"/>
        <rFont val="Arial"/>
        <charset val="0"/>
      </rPr>
      <t>Светлана Усова</t>
    </r>
    <r>
      <rPr>
        <sz val="18"/>
        <rFont val="方正书宋_GBK"/>
        <charset val="0"/>
      </rPr>
      <t>斯维特拉娜</t>
    </r>
    <r>
      <rPr>
        <sz val="18"/>
        <rFont val="Arial"/>
        <charset val="0"/>
      </rPr>
      <t>·</t>
    </r>
    <r>
      <rPr>
        <sz val="18"/>
        <rFont val="方正书宋_GBK"/>
        <charset val="0"/>
      </rPr>
      <t>乌索娃</t>
    </r>
  </si>
  <si>
    <r>
      <rPr>
        <sz val="18"/>
        <rFont val="Arial"/>
        <charset val="0"/>
      </rPr>
      <t>высота в пределах 50 см</t>
    </r>
    <r>
      <rPr>
        <sz val="18"/>
        <rFont val="汉仪书宋二KW"/>
        <charset val="0"/>
      </rPr>
      <t>高度在</t>
    </r>
    <r>
      <rPr>
        <sz val="18"/>
        <rFont val="Arial"/>
        <charset val="0"/>
      </rPr>
      <t>50</t>
    </r>
    <r>
      <rPr>
        <sz val="18"/>
        <rFont val="汉仪书宋二KW"/>
        <charset val="0"/>
      </rPr>
      <t>厘米内</t>
    </r>
  </si>
  <si>
    <r>
      <rPr>
        <sz val="18"/>
        <rFont val="Arial"/>
        <charset val="134"/>
      </rPr>
      <t>Экспериментальная модель компактного настольного светильника на гибком основании, позволящем придавать ему практически любое положение и угол наклона.</t>
    </r>
    <r>
      <rPr>
        <sz val="18"/>
        <rFont val="方正书宋_GBK"/>
        <charset val="134"/>
      </rPr>
      <t>这是一个紧凑型台灯在柔性底座上的实验模型，可提供几乎任何的位置和倾斜角度。</t>
    </r>
  </si>
  <si>
    <r>
      <rPr>
        <sz val="11"/>
        <rFont val="Arial"/>
        <charset val="0"/>
      </rPr>
      <t>Светлана Усова</t>
    </r>
    <r>
      <rPr>
        <sz val="11"/>
        <rFont val="方正书宋_GBK"/>
        <charset val="0"/>
      </rPr>
      <t>斯维特拉娜</t>
    </r>
    <r>
      <rPr>
        <sz val="11"/>
        <rFont val="Arial"/>
        <charset val="0"/>
      </rPr>
      <t>·</t>
    </r>
    <r>
      <rPr>
        <sz val="11"/>
        <rFont val="方正书宋_GBK"/>
        <charset val="0"/>
      </rPr>
      <t>乌索娃</t>
    </r>
  </si>
  <si>
    <r>
      <rPr>
        <sz val="11"/>
        <rFont val="Arial"/>
        <charset val="0"/>
      </rPr>
      <t xml:space="preserve">макет </t>
    </r>
    <r>
      <rPr>
        <sz val="11"/>
        <rFont val="方正书宋_GBK"/>
        <charset val="0"/>
      </rPr>
      <t>模型</t>
    </r>
    <r>
      <rPr>
        <sz val="11"/>
        <rFont val="Arial"/>
        <charset val="0"/>
      </rPr>
      <t xml:space="preserve"> scale model</t>
    </r>
  </si>
  <si>
    <t>Золотой век советского дизайна (ВНИИТЭ)</t>
  </si>
  <si>
    <r>
      <rPr>
        <sz val="11"/>
        <rFont val="Arial"/>
        <charset val="134"/>
      </rPr>
      <t>3-</t>
    </r>
    <r>
      <rPr>
        <sz val="11"/>
        <rFont val="方正书宋_GBK"/>
        <charset val="134"/>
      </rPr>
      <t>技术美学研究所工作室</t>
    </r>
    <r>
      <rPr>
        <sz val="11"/>
        <rFont val="Arial"/>
        <charset val="134"/>
      </rPr>
      <t xml:space="preserve"> Studio of VNIITE</t>
    </r>
  </si>
  <si>
    <r>
      <rPr>
        <sz val="11"/>
        <rFont val="Arial"/>
        <charset val="0"/>
      </rPr>
      <t xml:space="preserve">Private archive- collection of Svetlana Usova (Nizhny Novgorod) 
Архив-коллекция Светланы Усовой
</t>
    </r>
    <r>
      <rPr>
        <sz val="11"/>
        <rFont val="方正书宋_GBK"/>
        <charset val="0"/>
      </rPr>
      <t>斯维特拉娜</t>
    </r>
    <r>
      <rPr>
        <sz val="11"/>
        <rFont val="Arial"/>
        <charset val="0"/>
      </rPr>
      <t>·</t>
    </r>
    <r>
      <rPr>
        <sz val="11"/>
        <rFont val="方正书宋_GBK"/>
        <charset val="0"/>
      </rPr>
      <t>乌索娃收藏（下诺夫哥罗德）</t>
    </r>
  </si>
  <si>
    <t>3·22</t>
  </si>
  <si>
    <r>
      <rPr>
        <sz val="11"/>
        <rFont val="Arial"/>
        <charset val="134"/>
      </rPr>
      <t>3</t>
    </r>
    <r>
      <rPr>
        <sz val="11"/>
        <rFont val="方正书宋_GBK"/>
        <charset val="134"/>
      </rPr>
      <t>件作品一套</t>
    </r>
  </si>
  <si>
    <r>
      <rPr>
        <sz val="18"/>
        <rFont val="Arial"/>
        <charset val="0"/>
      </rPr>
      <t>Радиоприемник «Фестиваль»  “</t>
    </r>
    <r>
      <rPr>
        <sz val="18"/>
        <rFont val="方正书宋_GBK"/>
        <charset val="0"/>
      </rPr>
      <t>联欢</t>
    </r>
    <r>
      <rPr>
        <sz val="18"/>
        <rFont val="Arial"/>
        <charset val="0"/>
      </rPr>
      <t xml:space="preserve">” </t>
    </r>
    <r>
      <rPr>
        <sz val="18"/>
        <rFont val="方正书宋_GBK"/>
        <charset val="0"/>
      </rPr>
      <t>收音机</t>
    </r>
  </si>
  <si>
    <r>
      <rPr>
        <sz val="18"/>
        <rFont val="Arial"/>
        <charset val="0"/>
      </rPr>
      <t xml:space="preserve">Радиозавод им. А.С. Попова, Рига  </t>
    </r>
    <r>
      <rPr>
        <sz val="18"/>
        <rFont val="方正书宋_GBK"/>
        <charset val="0"/>
      </rPr>
      <t>波波夫</t>
    </r>
    <r>
      <rPr>
        <sz val="18"/>
        <rFont val="Arial"/>
        <charset val="0"/>
      </rPr>
      <t>(</t>
    </r>
    <r>
      <rPr>
        <sz val="18"/>
        <rFont val="方正书宋_GBK"/>
        <charset val="0"/>
      </rPr>
      <t>阿</t>
    </r>
    <r>
      <rPr>
        <sz val="18"/>
        <rFont val="Arial"/>
        <charset val="0"/>
      </rPr>
      <t>•</t>
    </r>
    <r>
      <rPr>
        <sz val="18"/>
        <rFont val="方正书宋_GBK"/>
        <charset val="0"/>
      </rPr>
      <t>斯</t>
    </r>
    <r>
      <rPr>
        <sz val="18"/>
        <rFont val="Arial"/>
        <charset val="0"/>
      </rPr>
      <t>•</t>
    </r>
    <r>
      <rPr>
        <sz val="18"/>
        <rFont val="方正书宋_GBK"/>
        <charset val="0"/>
      </rPr>
      <t>波波夫</t>
    </r>
    <r>
      <rPr>
        <sz val="18"/>
        <rFont val="Arial"/>
        <charset val="0"/>
      </rPr>
      <t>)</t>
    </r>
    <r>
      <rPr>
        <sz val="18"/>
        <rFont val="方正书宋_GBK"/>
        <charset val="0"/>
      </rPr>
      <t>无线电厂</t>
    </r>
    <r>
      <rPr>
        <sz val="18"/>
        <rFont val="Arial"/>
        <charset val="0"/>
      </rPr>
      <t>(</t>
    </r>
    <r>
      <rPr>
        <sz val="18"/>
        <rFont val="方正书宋_GBK"/>
        <charset val="0"/>
      </rPr>
      <t>里加</t>
    </r>
    <r>
      <rPr>
        <sz val="18"/>
        <rFont val="Arial"/>
        <charset val="0"/>
      </rPr>
      <t>)</t>
    </r>
  </si>
  <si>
    <t>660 х 424 х 311 мм</t>
  </si>
  <si>
    <r>
      <rPr>
        <sz val="18"/>
        <rFont val="Arial"/>
        <charset val="134"/>
      </rPr>
      <t xml:space="preserve">Первый советский ламповый радиоприемник с проводным дистанционным управлением. Свое название получил в честь VI Всемирного фестиваля молодёжи и студентов 1957 года. Нажатием клавиш на пульте можно было управлять почти всеми функциями радиоприемника: регулировать громкость, переключать диапазоны, производить настройку и др. Демонстрировался на международных выставках и экспортировался за рубеж.
</t>
    </r>
    <r>
      <rPr>
        <sz val="18"/>
        <rFont val="方正书宋_GBK"/>
        <charset val="134"/>
      </rPr>
      <t>第一台带有有线遥控器的苏联电子管收音机。</t>
    </r>
    <r>
      <rPr>
        <sz val="18"/>
        <rFont val="Arial"/>
        <charset val="134"/>
      </rPr>
      <t xml:space="preserve"> </t>
    </r>
    <r>
      <rPr>
        <sz val="18"/>
        <rFont val="方正书宋_GBK"/>
        <charset val="134"/>
      </rPr>
      <t>它的名字是为了纪念</t>
    </r>
    <r>
      <rPr>
        <sz val="18"/>
        <rFont val="Arial"/>
        <charset val="134"/>
      </rPr>
      <t>1957</t>
    </r>
    <r>
      <rPr>
        <sz val="18"/>
        <rFont val="方正书宋_GBK"/>
        <charset val="134"/>
      </rPr>
      <t>年第六届世界青年和学生节。</t>
    </r>
    <r>
      <rPr>
        <sz val="18"/>
        <rFont val="Arial"/>
        <charset val="134"/>
      </rPr>
      <t xml:space="preserve"> </t>
    </r>
    <r>
      <rPr>
        <sz val="18"/>
        <rFont val="方正书宋_GBK"/>
        <charset val="134"/>
      </rPr>
      <t>通过按遥控器上的键，可以控制无线电接收机的几乎所有功能：调节音量，切换频段，进行设置等。它已在国际展览中演示并出口到国外。</t>
    </r>
  </si>
  <si>
    <r>
      <rPr>
        <sz val="11"/>
        <rFont val="Arial"/>
        <charset val="0"/>
      </rPr>
      <t xml:space="preserve">Радиозавод им. А.С. Попова, Рига  </t>
    </r>
    <r>
      <rPr>
        <sz val="11"/>
        <rFont val="方正书宋_GBK"/>
        <charset val="0"/>
      </rPr>
      <t>波波夫</t>
    </r>
    <r>
      <rPr>
        <sz val="11"/>
        <rFont val="Arial"/>
        <charset val="0"/>
      </rPr>
      <t>(</t>
    </r>
    <r>
      <rPr>
        <sz val="11"/>
        <rFont val="方正书宋_GBK"/>
        <charset val="0"/>
      </rPr>
      <t>阿</t>
    </r>
    <r>
      <rPr>
        <sz val="11"/>
        <rFont val="Arial"/>
        <charset val="0"/>
      </rPr>
      <t>•</t>
    </r>
    <r>
      <rPr>
        <sz val="11"/>
        <rFont val="方正书宋_GBK"/>
        <charset val="0"/>
      </rPr>
      <t>斯</t>
    </r>
    <r>
      <rPr>
        <sz val="11"/>
        <rFont val="Arial"/>
        <charset val="0"/>
      </rPr>
      <t>•</t>
    </r>
    <r>
      <rPr>
        <sz val="11"/>
        <rFont val="方正书宋_GBK"/>
        <charset val="0"/>
      </rPr>
      <t>波波夫</t>
    </r>
    <r>
      <rPr>
        <sz val="11"/>
        <rFont val="Arial"/>
        <charset val="0"/>
      </rPr>
      <t>)</t>
    </r>
    <r>
      <rPr>
        <sz val="11"/>
        <rFont val="方正书宋_GBK"/>
        <charset val="0"/>
      </rPr>
      <t>无线电厂</t>
    </r>
    <r>
      <rPr>
        <sz val="11"/>
        <rFont val="Arial"/>
        <charset val="0"/>
      </rPr>
      <t>(</t>
    </r>
    <r>
      <rPr>
        <sz val="11"/>
        <rFont val="方正书宋_GBK"/>
        <charset val="0"/>
      </rPr>
      <t>里加</t>
    </r>
    <r>
      <rPr>
        <sz val="11"/>
        <rFont val="Arial"/>
        <charset val="0"/>
      </rPr>
      <t>)</t>
    </r>
  </si>
  <si>
    <t>3·68</t>
  </si>
  <si>
    <r>
      <rPr>
        <sz val="18"/>
        <rFont val="Arial"/>
        <charset val="0"/>
      </rPr>
      <t xml:space="preserve">Приемник радиовещательный переносной "Spidola"      "Spidola" </t>
    </r>
    <r>
      <rPr>
        <sz val="18"/>
        <rFont val="方正书宋_GBK"/>
        <charset val="0"/>
      </rPr>
      <t>无线电广播收音机</t>
    </r>
    <r>
      <rPr>
        <sz val="18"/>
        <rFont val="Arial"/>
        <charset val="0"/>
      </rPr>
      <t xml:space="preserve"> </t>
    </r>
  </si>
  <si>
    <t xml:space="preserve">        285x100x205 mm</t>
  </si>
  <si>
    <r>
      <rPr>
        <sz val="18"/>
        <rFont val="Arial"/>
        <charset val="0"/>
      </rPr>
      <t>Пластик, металлы , промышленное произв-во</t>
    </r>
    <r>
      <rPr>
        <sz val="18"/>
        <rFont val="汉仪书宋二KW"/>
        <charset val="0"/>
      </rPr>
      <t>塑料、金属、工业制品</t>
    </r>
  </si>
  <si>
    <r>
      <rPr>
        <sz val="18"/>
        <rFont val="Arial"/>
        <charset val="134"/>
      </rPr>
      <t xml:space="preserve">Малогабаритный полупроводниковый супергетеродин. Корпус пластмассовый, трапециевидной формы. Передняя и задняя стенки желтого цвета, боковые стенки вишневые. На передней стенке в верхней части - шкала принимаемых радиоволн, справа и слева - ручки управления. На задней стенке - круглая панель с гнездами для подключения, сверху - ремень для переноски, телескопическая антенна, справа - ручка переключения диапазона. </t>
    </r>
    <r>
      <rPr>
        <sz val="18"/>
        <rFont val="方正书宋_GBK"/>
        <charset val="134"/>
      </rPr>
      <t>这是一个小型半导体制的无线电广播收音机。机身是塑料的，梯形的。前后壁为黄色，侧面</t>
    </r>
    <r>
      <rPr>
        <sz val="18"/>
        <rFont val="Arial"/>
        <charset val="134"/>
      </rPr>
      <t xml:space="preserve">
</t>
    </r>
    <r>
      <rPr>
        <sz val="18"/>
        <rFont val="方正书宋_GBK"/>
        <charset val="134"/>
      </rPr>
      <t>墙壁是樱桃色。上部的前壁上有一定比例能够接收到无线电波，左右两侧有控制旋钮。后面的墙上有一个带有插座的圆形面板，用于连接，上面有一个提带，一个伸缩天线，右边是一个量程开关。</t>
    </r>
  </si>
  <si>
    <t>3·71</t>
  </si>
  <si>
    <r>
      <rPr>
        <sz val="18"/>
        <rFont val="Arial"/>
        <charset val="0"/>
      </rPr>
      <t>Микроприемник "Микро"      “</t>
    </r>
    <r>
      <rPr>
        <sz val="18"/>
        <rFont val="方正书宋_GBK"/>
        <charset val="0"/>
      </rPr>
      <t>米克罗</t>
    </r>
    <r>
      <rPr>
        <sz val="18"/>
        <rFont val="Arial"/>
        <charset val="0"/>
      </rPr>
      <t>”</t>
    </r>
    <r>
      <rPr>
        <sz val="18"/>
        <rFont val="方正书宋_GBK"/>
        <charset val="0"/>
      </rPr>
      <t>微型收音机</t>
    </r>
    <r>
      <rPr>
        <sz val="18"/>
        <rFont val="Arial"/>
        <charset val="0"/>
      </rPr>
      <t xml:space="preserve">
Радиоприемник "Космос-М", миниатюрный, супергетеродинный“</t>
    </r>
    <r>
      <rPr>
        <sz val="18"/>
        <rFont val="方正书宋_GBK"/>
        <charset val="0"/>
      </rPr>
      <t>宇宙</t>
    </r>
    <r>
      <rPr>
        <sz val="18"/>
        <rFont val="Arial"/>
        <charset val="0"/>
      </rPr>
      <t>-M”</t>
    </r>
    <r>
      <rPr>
        <sz val="18"/>
        <rFont val="方正书宋_GBK"/>
        <charset val="0"/>
      </rPr>
      <t>小型超外差收音机</t>
    </r>
  </si>
  <si>
    <r>
      <rPr>
        <sz val="18"/>
        <rFont val="Arial"/>
        <charset val="0"/>
      </rPr>
      <t>Завод "Ангстрем" (Москва)                       “</t>
    </r>
    <r>
      <rPr>
        <sz val="18"/>
        <rFont val="方正书宋_GBK"/>
        <charset val="0"/>
      </rPr>
      <t>安格斯特列姆</t>
    </r>
    <r>
      <rPr>
        <sz val="18"/>
        <rFont val="Arial"/>
        <charset val="0"/>
      </rPr>
      <t>”</t>
    </r>
    <r>
      <rPr>
        <sz val="18"/>
        <rFont val="方正书宋_GBK"/>
        <charset val="0"/>
      </rPr>
      <t>厂</t>
    </r>
    <r>
      <rPr>
        <sz val="18"/>
        <rFont val="Arial"/>
        <charset val="0"/>
      </rPr>
      <t>(</t>
    </r>
    <r>
      <rPr>
        <sz val="18"/>
        <rFont val="方正书宋_GBK"/>
        <charset val="0"/>
      </rPr>
      <t>莫斯科</t>
    </r>
    <r>
      <rPr>
        <sz val="18"/>
        <rFont val="Arial"/>
        <charset val="0"/>
      </rPr>
      <t>)</t>
    </r>
  </si>
  <si>
    <r>
      <rPr>
        <sz val="18"/>
        <rFont val="Arial"/>
        <charset val="0"/>
      </rPr>
      <t xml:space="preserve">Микроприемник: 45х30х13 мм; корпус: 85х67х22 мм                 </t>
    </r>
    <r>
      <rPr>
        <sz val="18"/>
        <rFont val="汉仪书宋二KW"/>
        <charset val="0"/>
      </rPr>
      <t>微型收音机：</t>
    </r>
    <r>
      <rPr>
        <sz val="18"/>
        <rFont val="Arial"/>
        <charset val="0"/>
      </rPr>
      <t>45x30x13mm</t>
    </r>
    <r>
      <rPr>
        <sz val="18"/>
        <rFont val="汉仪书宋二KW"/>
        <charset val="0"/>
      </rPr>
      <t>；</t>
    </r>
    <r>
      <rPr>
        <sz val="18"/>
        <rFont val="Arial"/>
        <charset val="0"/>
      </rPr>
      <t xml:space="preserve"> </t>
    </r>
    <r>
      <rPr>
        <sz val="18"/>
        <rFont val="汉仪书宋二KW"/>
        <charset val="0"/>
      </rPr>
      <t>壳体：</t>
    </r>
    <r>
      <rPr>
        <sz val="18"/>
        <rFont val="Arial"/>
        <charset val="0"/>
      </rPr>
      <t>85x67x22mm
   60x70x28 mm</t>
    </r>
  </si>
  <si>
    <r>
      <rPr>
        <sz val="18"/>
        <rFont val="Arial"/>
        <charset val="134"/>
      </rPr>
      <t xml:space="preserve">Уникальный миниатюрный радиоприемник размером меньше спичечного коробка, первое серийное изделие микроэлектроники, запущенное в производство в Советском Союзе. В 1964 году микроприемник произвел сенсацию на международном съезде радиоинженеров в США. </t>
    </r>
    <r>
      <rPr>
        <sz val="18"/>
        <rFont val="方正书宋_GBK"/>
        <charset val="134"/>
      </rPr>
      <t>这是一个比火柴盒还小的独特的微型无线电接收机，这是苏联首批批量生产的微电子产品。</t>
    </r>
    <r>
      <rPr>
        <sz val="18"/>
        <rFont val="Arial"/>
        <charset val="134"/>
      </rPr>
      <t xml:space="preserve"> 1964</t>
    </r>
    <r>
      <rPr>
        <sz val="18"/>
        <rFont val="方正书宋_GBK"/>
        <charset val="134"/>
      </rPr>
      <t>年，微型接收器在美国国际无线电工程师大会上大放异彩。微型接收器在法国和英国的销售引起了零售专业人士前所未有的兴奋：排队的购买者不少于当前的</t>
    </r>
    <r>
      <rPr>
        <sz val="18"/>
        <rFont val="Arial"/>
        <charset val="134"/>
      </rPr>
      <t>iPhone</t>
    </r>
    <r>
      <rPr>
        <sz val="18"/>
        <rFont val="方正书宋_GBK"/>
        <charset val="134"/>
      </rPr>
      <t>和</t>
    </r>
    <r>
      <rPr>
        <sz val="18"/>
        <rFont val="Arial"/>
        <charset val="134"/>
      </rPr>
      <t>iPad</t>
    </r>
    <r>
      <rPr>
        <sz val="18"/>
        <rFont val="方正书宋_GBK"/>
        <charset val="134"/>
      </rPr>
      <t>。苏共中央第一书记尼基塔</t>
    </r>
    <r>
      <rPr>
        <sz val="18"/>
        <rFont val="Arial"/>
        <charset val="134"/>
      </rPr>
      <t>·</t>
    </r>
    <r>
      <rPr>
        <sz val="18"/>
        <rFont val="方正书宋_GBK"/>
        <charset val="134"/>
      </rPr>
      <t>赫鲁晓夫（</t>
    </r>
    <r>
      <rPr>
        <sz val="18"/>
        <rFont val="Arial"/>
        <charset val="134"/>
      </rPr>
      <t>Nikita Khrushchev</t>
    </r>
    <r>
      <rPr>
        <sz val="18"/>
        <rFont val="方正书宋_GBK"/>
        <charset val="134"/>
      </rPr>
      <t>）将</t>
    </r>
    <r>
      <rPr>
        <sz val="18"/>
        <rFont val="Arial"/>
        <charset val="134"/>
      </rPr>
      <t>“</t>
    </r>
    <r>
      <rPr>
        <sz val="18"/>
        <rFont val="方正书宋_GBK"/>
        <charset val="134"/>
      </rPr>
      <t>微型</t>
    </r>
    <r>
      <rPr>
        <sz val="18"/>
        <rFont val="Arial"/>
        <charset val="134"/>
      </rPr>
      <t>”</t>
    </r>
    <r>
      <rPr>
        <sz val="18"/>
        <rFont val="方正书宋_GBK"/>
        <charset val="134"/>
      </rPr>
      <t>（</t>
    </r>
    <r>
      <rPr>
        <sz val="18"/>
        <rFont val="Arial"/>
        <charset val="134"/>
      </rPr>
      <t>Micro</t>
    </r>
    <r>
      <rPr>
        <sz val="18"/>
        <rFont val="方正书宋_GBK"/>
        <charset val="134"/>
      </rPr>
      <t>）用作</t>
    </r>
    <r>
      <rPr>
        <sz val="18"/>
        <rFont val="Arial"/>
        <charset val="134"/>
      </rPr>
      <t>“</t>
    </r>
    <r>
      <rPr>
        <sz val="18"/>
        <rFont val="方正书宋_GBK"/>
        <charset val="134"/>
      </rPr>
      <t>意识形态的纪念品</t>
    </r>
    <r>
      <rPr>
        <sz val="18"/>
        <rFont val="Arial"/>
        <charset val="134"/>
      </rPr>
      <t>”</t>
    </r>
    <r>
      <rPr>
        <sz val="18"/>
        <rFont val="方正书宋_GBK"/>
        <charset val="134"/>
      </rPr>
      <t>：世界上许多有权势的人都把它们当作礼物，包括埃及总统加马尔</t>
    </r>
    <r>
      <rPr>
        <sz val="18"/>
        <rFont val="Arial"/>
        <charset val="134"/>
      </rPr>
      <t>·</t>
    </r>
    <r>
      <rPr>
        <sz val="18"/>
        <rFont val="方正书宋_GBK"/>
        <charset val="134"/>
      </rPr>
      <t>阿卜杜勒</t>
    </r>
    <r>
      <rPr>
        <sz val="18"/>
        <rFont val="Arial"/>
        <charset val="134"/>
      </rPr>
      <t>·</t>
    </r>
    <r>
      <rPr>
        <sz val="18"/>
        <rFont val="方正书宋_GBK"/>
        <charset val="134"/>
      </rPr>
      <t>纳赛尔和英国的伊丽莎白二世。</t>
    </r>
    <r>
      <rPr>
        <sz val="18"/>
        <rFont val="Arial"/>
        <charset val="134"/>
      </rPr>
      <t xml:space="preserve">Миниатюрный супергетеродинный радиоприемник в пластмассовом корпусе. 
</t>
    </r>
    <r>
      <rPr>
        <sz val="18"/>
        <rFont val="方正书宋_GBK"/>
        <charset val="134"/>
      </rPr>
      <t>塑料外壳中的微型超外差式无线电接收器。</t>
    </r>
    <r>
      <rPr>
        <sz val="18"/>
        <rFont val="Arial"/>
        <charset val="134"/>
      </rPr>
      <t xml:space="preserve"> </t>
    </r>
    <r>
      <rPr>
        <sz val="18"/>
        <rFont val="方正书宋_GBK"/>
        <charset val="134"/>
      </rPr>
      <t>前面板为白色，以小格子的形式制成，并用金属框架围绕周边进行了修剪。</t>
    </r>
    <r>
      <rPr>
        <sz val="18"/>
        <rFont val="Arial"/>
        <charset val="134"/>
      </rPr>
      <t xml:space="preserve"> </t>
    </r>
    <r>
      <rPr>
        <sz val="18"/>
        <rFont val="方正书宋_GBK"/>
        <charset val="134"/>
      </rPr>
      <t>箱子的侧壁是米色的</t>
    </r>
    <r>
      <rPr>
        <sz val="18"/>
        <rFont val="Arial"/>
        <charset val="134"/>
      </rPr>
      <t>.</t>
    </r>
  </si>
  <si>
    <r>
      <rPr>
        <sz val="11"/>
        <rFont val="Arial"/>
        <charset val="0"/>
      </rPr>
      <t>Завод "Ангстрем" (Москва)                       “</t>
    </r>
    <r>
      <rPr>
        <sz val="11"/>
        <rFont val="方正书宋_GBK"/>
        <charset val="0"/>
      </rPr>
      <t>安格斯特列姆</t>
    </r>
    <r>
      <rPr>
        <sz val="11"/>
        <rFont val="Arial"/>
        <charset val="0"/>
      </rPr>
      <t>”</t>
    </r>
    <r>
      <rPr>
        <sz val="11"/>
        <rFont val="方正书宋_GBK"/>
        <charset val="0"/>
      </rPr>
      <t>厂</t>
    </r>
    <r>
      <rPr>
        <sz val="11"/>
        <rFont val="Arial"/>
        <charset val="0"/>
      </rPr>
      <t>(</t>
    </r>
    <r>
      <rPr>
        <sz val="11"/>
        <rFont val="方正书宋_GBK"/>
        <charset val="0"/>
      </rPr>
      <t>莫斯科</t>
    </r>
    <r>
      <rPr>
        <sz val="11"/>
        <rFont val="Arial"/>
        <charset val="0"/>
      </rPr>
      <t>)</t>
    </r>
  </si>
  <si>
    <r>
      <rPr>
        <sz val="11"/>
        <rFont val="Arial"/>
        <charset val="0"/>
      </rPr>
      <t xml:space="preserve">Private collection of Azat Romanov 
Коллекция Азата Романова 
</t>
    </r>
    <r>
      <rPr>
        <sz val="11"/>
        <rFont val="方正书宋_GBK"/>
        <charset val="0"/>
      </rPr>
      <t>阿扎特</t>
    </r>
    <r>
      <rPr>
        <sz val="11"/>
        <rFont val="Arial"/>
        <charset val="0"/>
      </rPr>
      <t>·</t>
    </r>
    <r>
      <rPr>
        <sz val="11"/>
        <rFont val="方正书宋_GBK"/>
        <charset val="0"/>
      </rPr>
      <t>罗曼诺夫收藏</t>
    </r>
  </si>
  <si>
    <t>3·73</t>
  </si>
  <si>
    <r>
      <rPr>
        <sz val="18"/>
        <rFont val="Arial"/>
        <charset val="0"/>
      </rPr>
      <t>Магнитофон «Днепр-10» “</t>
    </r>
    <r>
      <rPr>
        <sz val="18"/>
        <rFont val="方正书宋_GBK"/>
        <charset val="0"/>
      </rPr>
      <t>第聂伯罗</t>
    </r>
    <r>
      <rPr>
        <sz val="18"/>
        <rFont val="Arial"/>
        <charset val="0"/>
      </rPr>
      <t>-10”</t>
    </r>
    <r>
      <rPr>
        <sz val="18"/>
        <rFont val="方正书宋_GBK"/>
        <charset val="0"/>
      </rPr>
      <t>录音机</t>
    </r>
  </si>
  <si>
    <r>
      <rPr>
        <sz val="18"/>
        <rFont val="Arial"/>
        <charset val="0"/>
      </rPr>
      <t>Киевский завод радиоаппаратуры</t>
    </r>
    <r>
      <rPr>
        <sz val="18"/>
        <rFont val="方正书宋_GBK"/>
        <charset val="0"/>
      </rPr>
      <t>基辅无线电设备厂</t>
    </r>
  </si>
  <si>
    <t>510 х 350 х 320 мм</t>
  </si>
  <si>
    <r>
      <rPr>
        <sz val="18"/>
        <rFont val="Arial"/>
        <charset val="134"/>
      </rPr>
      <t xml:space="preserve">Ламповый катушечный настольный магнитофон, созданный на базе предыдущей модели ''Днепр-9'' и по конструкции и внешнему оформлению практически совпадает с ним. Предназначался для записи и прослушивания двухдорожечных фонограмм. Емкость катушек - 350 метров. Время звучания или записи 30 минут на каждой дорожке.
</t>
    </r>
    <r>
      <rPr>
        <sz val="18"/>
        <rFont val="方正书宋_GBK"/>
        <charset val="134"/>
      </rPr>
      <t>在以前的型号</t>
    </r>
    <r>
      <rPr>
        <sz val="18"/>
        <rFont val="Arial"/>
        <charset val="134"/>
      </rPr>
      <t>``Dnepr-9''</t>
    </r>
    <r>
      <rPr>
        <sz val="18"/>
        <rFont val="方正书宋_GBK"/>
        <charset val="134"/>
      </rPr>
      <t>的基础上创建的管到桌面台式录音机，实际上在设计和外观上与之吻合。</t>
    </r>
    <r>
      <rPr>
        <sz val="18"/>
        <rFont val="Arial"/>
        <charset val="134"/>
      </rPr>
      <t xml:space="preserve"> </t>
    </r>
    <r>
      <rPr>
        <sz val="18"/>
        <rFont val="方正书宋_GBK"/>
        <charset val="134"/>
      </rPr>
      <t>旨在录制和收听两轨录音机。</t>
    </r>
    <r>
      <rPr>
        <sz val="18"/>
        <rFont val="Arial"/>
        <charset val="134"/>
      </rPr>
      <t xml:space="preserve"> </t>
    </r>
    <r>
      <rPr>
        <sz val="18"/>
        <rFont val="方正书宋_GBK"/>
        <charset val="134"/>
      </rPr>
      <t>线圈的容量为</t>
    </r>
    <r>
      <rPr>
        <sz val="18"/>
        <rFont val="Arial"/>
        <charset val="134"/>
      </rPr>
      <t>350</t>
    </r>
    <r>
      <rPr>
        <sz val="18"/>
        <rFont val="方正书宋_GBK"/>
        <charset val="134"/>
      </rPr>
      <t>米。</t>
    </r>
    <r>
      <rPr>
        <sz val="18"/>
        <rFont val="Arial"/>
        <charset val="134"/>
      </rPr>
      <t xml:space="preserve"> </t>
    </r>
    <r>
      <rPr>
        <sz val="18"/>
        <rFont val="方正书宋_GBK"/>
        <charset val="134"/>
      </rPr>
      <t>每首曲目的播放或录制时间为</t>
    </r>
    <r>
      <rPr>
        <sz val="18"/>
        <rFont val="Arial"/>
        <charset val="134"/>
      </rPr>
      <t>30</t>
    </r>
    <r>
      <rPr>
        <sz val="18"/>
        <rFont val="方正书宋_GBK"/>
        <charset val="134"/>
      </rPr>
      <t>分钟。</t>
    </r>
  </si>
  <si>
    <r>
      <rPr>
        <sz val="11"/>
        <rFont val="Arial"/>
        <charset val="0"/>
      </rPr>
      <t xml:space="preserve">1440
</t>
    </r>
    <r>
      <rPr>
        <sz val="11"/>
        <rFont val="方正书宋_GBK"/>
        <charset val="0"/>
      </rPr>
      <t>（中方预估）</t>
    </r>
  </si>
  <si>
    <r>
      <rPr>
        <sz val="18"/>
        <rFont val="Arial"/>
        <charset val="0"/>
      </rPr>
      <t>Электрофон транзисторный «Волна ЭФ-307-С-1»  
«</t>
    </r>
    <r>
      <rPr>
        <sz val="18"/>
        <rFont val="方正书宋_GBK"/>
        <charset val="0"/>
      </rPr>
      <t>声浪</t>
    </r>
    <r>
      <rPr>
        <sz val="18"/>
        <rFont val="Arial"/>
        <charset val="0"/>
      </rPr>
      <t xml:space="preserve"> EF-307-S-1»   </t>
    </r>
    <r>
      <rPr>
        <sz val="18"/>
        <rFont val="方正书宋_GBK"/>
        <charset val="0"/>
      </rPr>
      <t>晶体管电唱机</t>
    </r>
  </si>
  <si>
    <r>
      <rPr>
        <sz val="18"/>
        <rFont val="Arial"/>
        <charset val="0"/>
      </rPr>
      <t>ПО «Корпус» (Саратов)
“</t>
    </r>
    <r>
      <rPr>
        <sz val="18"/>
        <rFont val="方正书宋_GBK"/>
        <charset val="0"/>
      </rPr>
      <t>科尔普斯</t>
    </r>
    <r>
      <rPr>
        <sz val="18"/>
        <rFont val="Arial"/>
        <charset val="0"/>
      </rPr>
      <t>”</t>
    </r>
    <r>
      <rPr>
        <sz val="18"/>
        <rFont val="方正书宋_GBK"/>
        <charset val="0"/>
      </rPr>
      <t>生产联合企业</t>
    </r>
    <r>
      <rPr>
        <sz val="18"/>
        <rFont val="Arial"/>
        <charset val="0"/>
      </rPr>
      <t>(</t>
    </r>
    <r>
      <rPr>
        <sz val="18"/>
        <rFont val="方正书宋_GBK"/>
        <charset val="0"/>
      </rPr>
      <t>萨拉托夫市</t>
    </r>
    <r>
      <rPr>
        <sz val="18"/>
        <rFont val="Arial"/>
        <charset val="0"/>
      </rPr>
      <t>)</t>
    </r>
  </si>
  <si>
    <t xml:space="preserve">           480 x 260 x 118 mm</t>
  </si>
  <si>
    <r>
      <rPr>
        <sz val="18"/>
        <rFont val="Arial"/>
        <charset val="134"/>
      </rPr>
      <t xml:space="preserve">Аппарат, предназначенный для прослушивания механической записи со стерео и монофонических грампластинок всех форматов.
</t>
    </r>
    <r>
      <rPr>
        <sz val="18"/>
        <rFont val="方正书宋_GBK"/>
        <charset val="134"/>
      </rPr>
      <t>一种设备，用于收听各种格式的立体声和单声道记录中的机械记录。</t>
    </r>
  </si>
  <si>
    <r>
      <rPr>
        <sz val="11"/>
        <rFont val="Arial"/>
        <charset val="0"/>
      </rPr>
      <t>ПО «Корпус» (Саратов)“</t>
    </r>
    <r>
      <rPr>
        <sz val="11"/>
        <rFont val="方正书宋_GBK"/>
        <charset val="0"/>
      </rPr>
      <t>科尔普斯</t>
    </r>
    <r>
      <rPr>
        <sz val="11"/>
        <rFont val="Arial"/>
        <charset val="0"/>
      </rPr>
      <t>”</t>
    </r>
    <r>
      <rPr>
        <sz val="11"/>
        <rFont val="方正书宋_GBK"/>
        <charset val="0"/>
      </rPr>
      <t>生产联合企业</t>
    </r>
    <r>
      <rPr>
        <sz val="11"/>
        <rFont val="Arial"/>
        <charset val="0"/>
      </rPr>
      <t>(</t>
    </r>
    <r>
      <rPr>
        <sz val="11"/>
        <rFont val="方正书宋_GBK"/>
        <charset val="0"/>
      </rPr>
      <t>萨拉托夫市</t>
    </r>
    <r>
      <rPr>
        <sz val="11"/>
        <rFont val="Arial"/>
        <charset val="0"/>
      </rPr>
      <t>)</t>
    </r>
  </si>
  <si>
    <t>（中方预估）</t>
  </si>
  <si>
    <t>3·86</t>
  </si>
  <si>
    <r>
      <rPr>
        <sz val="18"/>
        <rFont val="Arial"/>
        <charset val="0"/>
      </rPr>
      <t>Фоторужье "ФС-3" (фотоаппарат "Зенит-ЕС" и объектив "Таир-3-ФС) со сменным объективом "Гелиос-44-2" и пятью светофильтрами. Объективы "Таир-3-ФС" и "Гелиос-44-2"                                                 
“ FS-3”</t>
    </r>
    <r>
      <rPr>
        <sz val="18"/>
        <rFont val="方正书宋_GBK"/>
        <charset val="0"/>
      </rPr>
      <t>枪托式照相机</t>
    </r>
    <r>
      <rPr>
        <sz val="18"/>
        <rFont val="Arial"/>
        <charset val="0"/>
      </rPr>
      <t>(“</t>
    </r>
    <r>
      <rPr>
        <sz val="18"/>
        <rFont val="方正书宋_GBK"/>
        <charset val="0"/>
      </rPr>
      <t>泽尼特</t>
    </r>
    <r>
      <rPr>
        <sz val="18"/>
        <rFont val="Arial"/>
        <charset val="0"/>
      </rPr>
      <t>-EM”</t>
    </r>
    <r>
      <rPr>
        <sz val="18"/>
        <rFont val="方正书宋_GBK"/>
        <charset val="0"/>
      </rPr>
      <t>照相机和</t>
    </r>
    <r>
      <rPr>
        <sz val="18"/>
        <rFont val="Arial"/>
        <charset val="0"/>
      </rPr>
      <t>“</t>
    </r>
    <r>
      <rPr>
        <sz val="18"/>
        <rFont val="方正书宋_GBK"/>
        <charset val="0"/>
      </rPr>
      <t>塔伊勒</t>
    </r>
    <r>
      <rPr>
        <sz val="18"/>
        <rFont val="Arial"/>
        <charset val="0"/>
      </rPr>
      <t>-3-FS”</t>
    </r>
    <r>
      <rPr>
        <sz val="18"/>
        <rFont val="方正书宋_GBK"/>
        <charset val="0"/>
      </rPr>
      <t>镜头</t>
    </r>
    <r>
      <rPr>
        <sz val="18"/>
        <rFont val="Arial"/>
        <charset val="0"/>
      </rPr>
      <t>)</t>
    </r>
    <r>
      <rPr>
        <sz val="18"/>
        <rFont val="方正书宋_GBK"/>
        <charset val="0"/>
      </rPr>
      <t>，配有可换</t>
    </r>
    <r>
      <rPr>
        <sz val="18"/>
        <rFont val="Arial"/>
        <charset val="0"/>
      </rPr>
      <t>“</t>
    </r>
    <r>
      <rPr>
        <sz val="18"/>
        <rFont val="方正书宋_GBK"/>
        <charset val="0"/>
      </rPr>
      <t>格利奥斯</t>
    </r>
    <r>
      <rPr>
        <sz val="18"/>
        <rFont val="Arial"/>
        <charset val="0"/>
      </rPr>
      <t>-44-2”</t>
    </r>
    <r>
      <rPr>
        <sz val="18"/>
        <rFont val="方正书宋_GBK"/>
        <charset val="0"/>
      </rPr>
      <t>镜头、</t>
    </r>
    <r>
      <rPr>
        <sz val="18"/>
        <rFont val="Arial"/>
        <charset val="0"/>
      </rPr>
      <t xml:space="preserve"> </t>
    </r>
    <r>
      <rPr>
        <sz val="18"/>
        <rFont val="方正书宋_GBK"/>
        <charset val="0"/>
      </rPr>
      <t>五个滤光镜。</t>
    </r>
    <r>
      <rPr>
        <sz val="18"/>
        <rFont val="Arial"/>
        <charset val="0"/>
      </rPr>
      <t>“</t>
    </r>
    <r>
      <rPr>
        <sz val="18"/>
        <rFont val="方正书宋_GBK"/>
        <charset val="0"/>
      </rPr>
      <t>塔伊勒</t>
    </r>
    <r>
      <rPr>
        <sz val="18"/>
        <rFont val="Arial"/>
        <charset val="0"/>
      </rPr>
      <t>-3-FS”</t>
    </r>
    <r>
      <rPr>
        <sz val="18"/>
        <rFont val="方正书宋_GBK"/>
        <charset val="0"/>
      </rPr>
      <t>和</t>
    </r>
    <r>
      <rPr>
        <sz val="18"/>
        <rFont val="Arial"/>
        <charset val="0"/>
      </rPr>
      <t>“</t>
    </r>
    <r>
      <rPr>
        <sz val="18"/>
        <rFont val="方正书宋_GBK"/>
        <charset val="0"/>
      </rPr>
      <t>格利奥斯</t>
    </r>
    <r>
      <rPr>
        <sz val="18"/>
        <rFont val="Arial"/>
        <charset val="0"/>
      </rPr>
      <t>-44-2”</t>
    </r>
    <r>
      <rPr>
        <sz val="18"/>
        <rFont val="方正书宋_GBK"/>
        <charset val="0"/>
      </rPr>
      <t>镜头。</t>
    </r>
  </si>
  <si>
    <r>
      <rPr>
        <sz val="18"/>
        <rFont val="Arial"/>
        <charset val="0"/>
      </rPr>
      <t xml:space="preserve">Красногорский завод им. С.А. Зверева </t>
    </r>
    <r>
      <rPr>
        <sz val="18"/>
        <rFont val="方正书宋_GBK"/>
        <charset val="0"/>
      </rPr>
      <t>兹韦列夫克拉斯诺戈尔斯克厂</t>
    </r>
    <r>
      <rPr>
        <sz val="18"/>
        <rFont val="Arial"/>
        <charset val="0"/>
      </rPr>
      <t xml:space="preserve">            (</t>
    </r>
    <r>
      <rPr>
        <sz val="18"/>
        <rFont val="方正书宋_GBK"/>
        <charset val="0"/>
      </rPr>
      <t>该厂以</t>
    </r>
    <r>
      <rPr>
        <sz val="18"/>
        <rFont val="Arial"/>
        <charset val="0"/>
      </rPr>
      <t>S·A·</t>
    </r>
    <r>
      <rPr>
        <sz val="18"/>
        <rFont val="方正书宋_GBK"/>
        <charset val="0"/>
      </rPr>
      <t>兹韦列夫命名</t>
    </r>
    <r>
      <rPr>
        <sz val="18"/>
        <rFont val="Arial"/>
        <charset val="0"/>
      </rPr>
      <t>)</t>
    </r>
  </si>
  <si>
    <r>
      <rPr>
        <sz val="18"/>
        <rFont val="Arial"/>
        <charset val="0"/>
      </rPr>
      <t>70 х 20 х 15 см в собранном виде</t>
    </r>
    <r>
      <rPr>
        <sz val="18"/>
        <rFont val="汉仪书宋二KW"/>
        <charset val="0"/>
      </rPr>
      <t>组装后尺寸</t>
    </r>
    <r>
      <rPr>
        <sz val="18"/>
        <rFont val="Arial"/>
        <charset val="0"/>
      </rPr>
      <t>70 х 20 х 15</t>
    </r>
    <r>
      <rPr>
        <sz val="18"/>
        <rFont val="汉仪书宋二KW"/>
        <charset val="0"/>
      </rPr>
      <t>厘米</t>
    </r>
  </si>
  <si>
    <r>
      <rPr>
        <sz val="18"/>
        <rFont val="Arial"/>
        <charset val="134"/>
      </rPr>
      <t xml:space="preserve">Фоторужье представляет собой зеркальную фотокамеру , снабжённую ложей наподобие ружейной или несущей конструкцией с пистолетной рукояткой и плечевым упором, которые удерживаются как ружьё при стрельбе. Спуск затвора производится не кнопкой, а специальным спусковым крючком типа оружейного. Первые "Фотоснайперы" были выпущены опытной партией в 1937 году . Изначально предназначались для воорженных сил и разведки, поступили в открытую продажу  лишь в 1965 году.
</t>
    </r>
    <r>
      <rPr>
        <sz val="18"/>
        <rFont val="方正书宋_GBK"/>
        <charset val="134"/>
      </rPr>
      <t>照相枪是一种</t>
    </r>
    <r>
      <rPr>
        <sz val="18"/>
        <rFont val="Arial"/>
        <charset val="134"/>
      </rPr>
      <t>SLR</t>
    </r>
    <r>
      <rPr>
        <sz val="18"/>
        <rFont val="方正书宋_GBK"/>
        <charset val="134"/>
      </rPr>
      <t>相机，配备有像枪一样的枪托或带有手枪握把和肩托的载体结构，射击时像枪一样握持。</t>
    </r>
    <r>
      <rPr>
        <sz val="18"/>
        <rFont val="Arial"/>
        <charset val="134"/>
      </rPr>
      <t xml:space="preserve"> </t>
    </r>
    <r>
      <rPr>
        <sz val="18"/>
        <rFont val="方正书宋_GBK"/>
        <charset val="134"/>
      </rPr>
      <t>快门不是通过按钮释放，而是通过特殊的喷枪扳机来释放。</t>
    </r>
    <r>
      <rPr>
        <sz val="18"/>
        <rFont val="Arial"/>
        <charset val="134"/>
      </rPr>
      <t xml:space="preserve"> 1937</t>
    </r>
    <r>
      <rPr>
        <sz val="18"/>
        <rFont val="方正书宋_GBK"/>
        <charset val="134"/>
      </rPr>
      <t>年以实验批次生产了第一批</t>
    </r>
    <r>
      <rPr>
        <sz val="18"/>
        <rFont val="Arial"/>
        <charset val="134"/>
      </rPr>
      <t>“ Photosnipers”</t>
    </r>
    <r>
      <rPr>
        <sz val="18"/>
        <rFont val="方正书宋_GBK"/>
        <charset val="134"/>
      </rPr>
      <t>。</t>
    </r>
    <r>
      <rPr>
        <sz val="18"/>
        <rFont val="Arial"/>
        <charset val="134"/>
      </rPr>
      <t xml:space="preserve"> </t>
    </r>
    <r>
      <rPr>
        <sz val="18"/>
        <rFont val="方正书宋_GBK"/>
        <charset val="134"/>
      </rPr>
      <t>最初打算用于武装部队和情报部门，但直到</t>
    </r>
    <r>
      <rPr>
        <sz val="18"/>
        <rFont val="Arial"/>
        <charset val="134"/>
      </rPr>
      <t>1965</t>
    </r>
    <r>
      <rPr>
        <sz val="18"/>
        <rFont val="方正书宋_GBK"/>
        <charset val="134"/>
      </rPr>
      <t>年才开始销售。</t>
    </r>
  </si>
  <si>
    <r>
      <rPr>
        <sz val="11"/>
        <rFont val="Arial"/>
        <charset val="0"/>
      </rPr>
      <t xml:space="preserve">Красногорский завод им. С.А. Зверева </t>
    </r>
    <r>
      <rPr>
        <sz val="11"/>
        <rFont val="方正书宋_GBK"/>
        <charset val="0"/>
      </rPr>
      <t>兹韦列夫克拉斯诺戈尔斯克厂</t>
    </r>
    <r>
      <rPr>
        <sz val="11"/>
        <rFont val="Arial"/>
        <charset val="0"/>
      </rPr>
      <t xml:space="preserve">            (</t>
    </r>
    <r>
      <rPr>
        <sz val="11"/>
        <rFont val="方正书宋_GBK"/>
        <charset val="0"/>
      </rPr>
      <t>该厂以</t>
    </r>
    <r>
      <rPr>
        <sz val="11"/>
        <rFont val="Arial"/>
        <charset val="0"/>
      </rPr>
      <t>S·A·</t>
    </r>
    <r>
      <rPr>
        <sz val="11"/>
        <rFont val="方正书宋_GBK"/>
        <charset val="0"/>
      </rPr>
      <t>兹韦列夫命名</t>
    </r>
    <r>
      <rPr>
        <sz val="11"/>
        <rFont val="Arial"/>
        <charset val="0"/>
      </rPr>
      <t>)</t>
    </r>
  </si>
  <si>
    <t>Private collection of Vadim Volfson (Museum of Books), (Moscow) Коллекция Вадима Вольфсона (Музей книги)
瓦吉姆·沃尔夫森收藏（书籍博物馆）</t>
  </si>
  <si>
    <t>3·102</t>
  </si>
  <si>
    <r>
      <rPr>
        <sz val="18"/>
        <rFont val="Arial"/>
        <charset val="0"/>
      </rPr>
      <t>Телерадиола «Жигули-59»   “</t>
    </r>
    <r>
      <rPr>
        <sz val="18"/>
        <rFont val="方正书宋_GBK"/>
        <charset val="0"/>
      </rPr>
      <t>日古利</t>
    </r>
    <r>
      <rPr>
        <sz val="18"/>
        <rFont val="Arial"/>
        <charset val="0"/>
      </rPr>
      <t>-59”</t>
    </r>
    <r>
      <rPr>
        <sz val="18"/>
        <rFont val="方正书宋_GBK"/>
        <charset val="0"/>
      </rPr>
      <t>电视、电唱、收音三用机</t>
    </r>
  </si>
  <si>
    <r>
      <rPr>
        <sz val="18"/>
        <rFont val="Arial"/>
        <charset val="0"/>
      </rPr>
      <t>Завод «Экран» (Куйбышев)
 “</t>
    </r>
    <r>
      <rPr>
        <sz val="18"/>
        <rFont val="方正书宋_GBK"/>
        <charset val="0"/>
      </rPr>
      <t>埃克兰</t>
    </r>
    <r>
      <rPr>
        <sz val="18"/>
        <rFont val="Arial"/>
        <charset val="0"/>
      </rPr>
      <t>”</t>
    </r>
    <r>
      <rPr>
        <sz val="18"/>
        <rFont val="方正书宋_GBK"/>
        <charset val="0"/>
      </rPr>
      <t>厂</t>
    </r>
    <r>
      <rPr>
        <sz val="18"/>
        <rFont val="Arial"/>
        <charset val="0"/>
      </rPr>
      <t>(</t>
    </r>
    <r>
      <rPr>
        <sz val="18"/>
        <rFont val="方正书宋_GBK"/>
        <charset val="0"/>
      </rPr>
      <t>古比雪夫市</t>
    </r>
    <r>
      <rPr>
        <sz val="18"/>
        <rFont val="Arial"/>
        <charset val="0"/>
      </rPr>
      <t>)</t>
    </r>
  </si>
  <si>
    <t>945 х 415 х 645 мм</t>
  </si>
  <si>
    <r>
      <rPr>
        <sz val="18"/>
        <rFont val="Arial"/>
        <charset val="134"/>
      </rPr>
      <t>23-х ламповая напольная комбинированная установка для приема теле- и радиосигнала и проигрывания обычных и долгоиграющих пластинок.</t>
    </r>
    <r>
      <rPr>
        <sz val="18"/>
        <rFont val="方正书宋_GBK"/>
        <charset val="134"/>
      </rPr>
      <t>这个三用机能用于接收电视和广播信号，并播放记录。</t>
    </r>
  </si>
  <si>
    <r>
      <rPr>
        <sz val="11"/>
        <rFont val="Arial"/>
        <charset val="0"/>
      </rPr>
      <t>Завод «Экран» (Куйбышев) 
 “</t>
    </r>
    <r>
      <rPr>
        <sz val="11"/>
        <rFont val="方正书宋_GBK"/>
        <charset val="0"/>
      </rPr>
      <t>埃克兰</t>
    </r>
    <r>
      <rPr>
        <sz val="11"/>
        <rFont val="Arial"/>
        <charset val="0"/>
      </rPr>
      <t>”</t>
    </r>
    <r>
      <rPr>
        <sz val="11"/>
        <rFont val="方正书宋_GBK"/>
        <charset val="0"/>
      </rPr>
      <t>厂</t>
    </r>
    <r>
      <rPr>
        <sz val="11"/>
        <rFont val="Arial"/>
        <charset val="0"/>
      </rPr>
      <t>(</t>
    </r>
    <r>
      <rPr>
        <sz val="11"/>
        <rFont val="方正书宋_GBK"/>
        <charset val="0"/>
      </rPr>
      <t>古比雪夫</t>
    </r>
    <r>
      <rPr>
        <sz val="11"/>
        <rFont val="Arial"/>
        <charset val="0"/>
      </rPr>
      <t>)</t>
    </r>
  </si>
  <si>
    <t>3·103</t>
  </si>
  <si>
    <r>
      <rPr>
        <sz val="18"/>
        <rFont val="Arial"/>
        <charset val="0"/>
      </rPr>
      <t>Телевизор «КВН-49» («Т-1»)
“ KVN-49”</t>
    </r>
    <r>
      <rPr>
        <sz val="18"/>
        <rFont val="方正书宋_GBK"/>
        <charset val="0"/>
      </rPr>
      <t>（</t>
    </r>
    <r>
      <rPr>
        <sz val="18"/>
        <rFont val="Arial"/>
        <charset val="0"/>
      </rPr>
      <t>“ T-1”</t>
    </r>
    <r>
      <rPr>
        <sz val="18"/>
        <rFont val="方正书宋_GBK"/>
        <charset val="0"/>
      </rPr>
      <t>型）电视机</t>
    </r>
    <r>
      <rPr>
        <sz val="18"/>
        <rFont val="Arial"/>
        <charset val="0"/>
      </rPr>
      <t xml:space="preserve">
KVN-49 (T-1) Television</t>
    </r>
  </si>
  <si>
    <r>
      <rPr>
        <sz val="18"/>
        <rFont val="Arial"/>
        <charset val="0"/>
      </rPr>
      <t xml:space="preserve">разработчики – Кенигсон, Варшавский, Николаевский.
</t>
    </r>
    <r>
      <rPr>
        <sz val="18"/>
        <rFont val="方正书宋_GBK"/>
        <charset val="0"/>
      </rPr>
      <t>研发人员：克尼格松、瓦尔沙夫斯基、尼古拉耶夫斯基</t>
    </r>
    <r>
      <rPr>
        <sz val="18"/>
        <rFont val="Arial"/>
        <charset val="0"/>
      </rPr>
      <t xml:space="preserve">
Developers – Kenigson, Varshavsky, Nikolaevsky</t>
    </r>
  </si>
  <si>
    <t>1950 г. 490х380х400 мм</t>
  </si>
  <si>
    <r>
      <rPr>
        <sz val="18"/>
        <rFont val="Arial"/>
        <charset val="134"/>
      </rPr>
      <t xml:space="preserve">Стационарный кинескопный телевизор. Корпус настольный, деревянный, в форме параллелепипеда коричневого цвета, с лаковым покрытием. На передней стенке в центре - телевизионный экран, обрамленный рамкой (140х105 мм). 
</t>
    </r>
    <r>
      <rPr>
        <sz val="18"/>
        <rFont val="方正书宋_GBK"/>
        <charset val="134"/>
      </rPr>
      <t>固定式</t>
    </r>
    <r>
      <rPr>
        <sz val="18"/>
        <rFont val="Arial"/>
        <charset val="134"/>
      </rPr>
      <t>CRT</t>
    </r>
    <r>
      <rPr>
        <sz val="18"/>
        <rFont val="方正书宋_GBK"/>
        <charset val="134"/>
      </rPr>
      <t>电视。桌面机箱，木质，漆成平行六面体形状，棕色。在中央的前墙上，有一个由框架（</t>
    </r>
    <r>
      <rPr>
        <sz val="18"/>
        <rFont val="Arial"/>
        <charset val="134"/>
      </rPr>
      <t>140x105 mm</t>
    </r>
    <r>
      <rPr>
        <sz val="18"/>
        <rFont val="方正书宋_GBK"/>
        <charset val="134"/>
      </rPr>
      <t>）框住的电视屏幕。屏幕前部安装了牢不可破的玻璃。接收器的前壁部分覆盖有装饰性无线电织物，并在其后方安装了扬声器。前壁有四个控制旋钮。在右侧的可移动盖下，有七个控制旋钮。电视的背面是用可移动的带有技术孔的纸板盖封闭的。从结构上讲，接收器的所有主要部件均位于并安装在钢制底盘上。机箱顶部是灯，电源变压器，电容器和电视的其他部件。将特殊的天线插头，保险丝，电视频道切换旋钮，用于连接</t>
    </r>
    <r>
      <rPr>
        <sz val="18"/>
        <rFont val="Arial"/>
        <charset val="134"/>
      </rPr>
      <t>AC</t>
    </r>
    <r>
      <rPr>
        <sz val="18"/>
        <rFont val="方正书宋_GBK"/>
        <charset val="134"/>
      </rPr>
      <t>网络的插头引到机箱的后壁。</t>
    </r>
  </si>
  <si>
    <r>
      <rPr>
        <sz val="11"/>
        <rFont val="Arial"/>
        <charset val="0"/>
      </rPr>
      <t>1949-1962 Экземпляр 1950 года             1950</t>
    </r>
    <r>
      <rPr>
        <sz val="11"/>
        <rFont val="方正书宋_GBK"/>
        <charset val="0"/>
      </rPr>
      <t>年出品</t>
    </r>
  </si>
  <si>
    <t xml:space="preserve">1800
</t>
  </si>
  <si>
    <r>
      <rPr>
        <sz val="18"/>
        <rFont val="Arial"/>
        <charset val="0"/>
      </rPr>
      <t>Видеомагнитофон "Электроника-508-видео" с кассетами
“</t>
    </r>
    <r>
      <rPr>
        <sz val="18"/>
        <rFont val="方正书宋_GBK"/>
        <charset val="0"/>
      </rPr>
      <t>电子</t>
    </r>
    <r>
      <rPr>
        <sz val="18"/>
        <rFont val="Arial"/>
        <charset val="0"/>
      </rPr>
      <t>-508-</t>
    </r>
    <r>
      <rPr>
        <sz val="18"/>
        <rFont val="方正书宋_GBK"/>
        <charset val="0"/>
      </rPr>
      <t>视频</t>
    </r>
    <r>
      <rPr>
        <sz val="18"/>
        <rFont val="Arial"/>
        <charset val="0"/>
      </rPr>
      <t>”</t>
    </r>
    <r>
      <rPr>
        <sz val="18"/>
        <rFont val="方正书宋_GBK"/>
        <charset val="0"/>
      </rPr>
      <t>盒带录像机</t>
    </r>
  </si>
  <si>
    <t xml:space="preserve">        360x420x200 mm</t>
  </si>
  <si>
    <r>
      <rPr>
        <sz val="18"/>
        <rFont val="Arial"/>
        <charset val="134"/>
      </rPr>
      <t xml:space="preserve">Выполнен в виде деревянного прямоугольного ящика, коричневого цвета. Часть верхней стенки выполнена в виде металлической крышки, черно-белого цвета. Под крышкой - две пластмассовые катушки и органы управления, надпись. 
</t>
    </r>
    <r>
      <rPr>
        <sz val="18"/>
        <rFont val="方正书宋_GBK"/>
        <charset val="134"/>
      </rPr>
      <t>以木制长方形盒子的形式制成，棕色。</t>
    </r>
    <r>
      <rPr>
        <sz val="18"/>
        <rFont val="Arial"/>
        <charset val="134"/>
      </rPr>
      <t xml:space="preserve"> </t>
    </r>
    <r>
      <rPr>
        <sz val="18"/>
        <rFont val="方正书宋_GBK"/>
        <charset val="134"/>
      </rPr>
      <t>上壁的一部分以黑白金属盖的形式制成。</t>
    </r>
    <r>
      <rPr>
        <sz val="18"/>
        <rFont val="Arial"/>
        <charset val="134"/>
      </rPr>
      <t xml:space="preserve"> </t>
    </r>
    <r>
      <rPr>
        <sz val="18"/>
        <rFont val="方正书宋_GBK"/>
        <charset val="134"/>
      </rPr>
      <t>盖子下面有两个塑料线圈和控件，上面有一个铭文。</t>
    </r>
  </si>
  <si>
    <r>
      <rPr>
        <sz val="11"/>
        <rFont val="Arial"/>
        <charset val="0"/>
      </rPr>
      <t>360</t>
    </r>
    <r>
      <rPr>
        <sz val="11"/>
        <rFont val="方正书宋_GBK"/>
        <charset val="0"/>
      </rPr>
      <t>（中方估价）</t>
    </r>
  </si>
  <si>
    <r>
      <rPr>
        <sz val="18"/>
        <rFont val="Arial"/>
        <charset val="0"/>
      </rPr>
      <t>Автосифон для газированной воды «Пингвин»  “</t>
    </r>
    <r>
      <rPr>
        <sz val="18"/>
        <rFont val="方正书宋_GBK"/>
        <charset val="0"/>
      </rPr>
      <t>企鹅</t>
    </r>
    <r>
      <rPr>
        <sz val="18"/>
        <rFont val="Arial"/>
        <charset val="0"/>
      </rPr>
      <t>”</t>
    </r>
    <r>
      <rPr>
        <sz val="18"/>
        <rFont val="方正书宋_GBK"/>
        <charset val="0"/>
      </rPr>
      <t>苏打枪</t>
    </r>
    <r>
      <rPr>
        <sz val="18"/>
        <rFont val="Arial"/>
        <charset val="0"/>
      </rPr>
      <t>(</t>
    </r>
    <r>
      <rPr>
        <sz val="18"/>
        <rFont val="方正书宋_GBK"/>
        <charset val="0"/>
      </rPr>
      <t>自动虹吸瓶</t>
    </r>
    <r>
      <rPr>
        <sz val="18"/>
        <rFont val="Arial"/>
        <charset val="0"/>
      </rPr>
      <t>)</t>
    </r>
  </si>
  <si>
    <r>
      <rPr>
        <sz val="18"/>
        <rFont val="Arial"/>
        <charset val="0"/>
      </rPr>
      <t>200х130х370 мм; поднос: 350х200х20 мм                    200x130x370mm</t>
    </r>
    <r>
      <rPr>
        <sz val="18"/>
        <rFont val="汉仪书宋二KW"/>
        <charset val="0"/>
      </rPr>
      <t>；</t>
    </r>
    <r>
      <rPr>
        <sz val="18"/>
        <rFont val="Arial"/>
        <charset val="0"/>
      </rPr>
      <t xml:space="preserve"> </t>
    </r>
    <r>
      <rPr>
        <sz val="18"/>
        <rFont val="汉仪书宋二KW"/>
        <charset val="0"/>
      </rPr>
      <t>托盘：</t>
    </r>
    <r>
      <rPr>
        <sz val="18"/>
        <rFont val="Arial"/>
        <charset val="0"/>
      </rPr>
      <t>350x200x20mm</t>
    </r>
  </si>
  <si>
    <r>
      <rPr>
        <sz val="18"/>
        <rFont val="Arial"/>
        <charset val="134"/>
      </rPr>
      <t xml:space="preserve">Приготовление домашних газированных напитков в Советском Союзе было праздничным ритуалом и семейным развлечением. Несмотря на то, что в магазинах можно было купить уже готовые напитки, а на городских улицах стояли специальные аппараты для разлива газированной воды, практически в каждой семье был домашний сифон, работавший от перезаправляемых баллончиков с пищевым углекислым газом – после использования их можно было сдать в хозяйственный магазин в обмен на новые. Сифоны часто выпускали ярких цветов, иногда необычных форм – например, в виде пингвина.
</t>
    </r>
    <r>
      <rPr>
        <sz val="18"/>
        <rFont val="方正书宋_GBK"/>
        <charset val="134"/>
      </rPr>
      <t>在苏联制作自制苏打水是一种度假仪式和家庭娱乐活动。尽管事实上可以在商店购买现成的饮料，并且在城市街道上有用于分配苏打水的特殊设备，但几乎每个家庭都有一个家用虹吸管，该虹吸管是用可填充二氧化碳的食物罐装的，使用后可以被退回五金店以换取新货。虹吸管通常带有明亮的颜色，有时呈不寻常的形状，例如企鹅的形式。</t>
    </r>
  </si>
  <si>
    <t>1975-1985</t>
  </si>
  <si>
    <t>3·125</t>
  </si>
  <si>
    <r>
      <rPr>
        <sz val="18"/>
        <rFont val="Arial"/>
        <charset val="0"/>
      </rPr>
      <t xml:space="preserve">Часы настольные
механические «СЧЗ»                       
“ </t>
    </r>
    <r>
      <rPr>
        <sz val="18"/>
        <rFont val="方正书宋_GBK"/>
        <charset val="0"/>
      </rPr>
      <t>谢尔多布斯克钟厂</t>
    </r>
    <r>
      <rPr>
        <sz val="18"/>
        <rFont val="Arial"/>
        <charset val="0"/>
      </rPr>
      <t>”</t>
    </r>
    <r>
      <rPr>
        <sz val="18"/>
        <rFont val="方正书宋_GBK"/>
        <charset val="0"/>
      </rPr>
      <t>机械式台钟</t>
    </r>
    <r>
      <rPr>
        <sz val="18"/>
        <rFont val="Arial"/>
        <charset val="0"/>
      </rPr>
      <t xml:space="preserve">
</t>
    </r>
  </si>
  <si>
    <r>
      <rPr>
        <sz val="18"/>
        <rFont val="Arial"/>
        <charset val="0"/>
      </rPr>
      <t>Часовой завод «Маяк» (Сердобск, Пензенская область) “</t>
    </r>
    <r>
      <rPr>
        <sz val="18"/>
        <rFont val="方正书宋_GBK"/>
        <charset val="0"/>
      </rPr>
      <t>玛雅克</t>
    </r>
    <r>
      <rPr>
        <sz val="18"/>
        <rFont val="Arial"/>
        <charset val="0"/>
      </rPr>
      <t>”</t>
    </r>
    <r>
      <rPr>
        <sz val="18"/>
        <rFont val="方正书宋_GBK"/>
        <charset val="0"/>
      </rPr>
      <t>钟表厂</t>
    </r>
    <r>
      <rPr>
        <sz val="18"/>
        <rFont val="Arial"/>
        <charset val="0"/>
      </rPr>
      <t>(</t>
    </r>
    <r>
      <rPr>
        <sz val="18"/>
        <rFont val="方正书宋_GBK"/>
        <charset val="0"/>
      </rPr>
      <t>奔萨州</t>
    </r>
    <r>
      <rPr>
        <sz val="18"/>
        <rFont val="Arial"/>
        <charset val="0"/>
      </rPr>
      <t xml:space="preserve">, </t>
    </r>
    <r>
      <rPr>
        <sz val="18"/>
        <rFont val="方正书宋_GBK"/>
        <charset val="0"/>
      </rPr>
      <t>谢尔多布斯克市</t>
    </r>
    <r>
      <rPr>
        <sz val="18"/>
        <rFont val="Arial"/>
        <charset val="0"/>
      </rPr>
      <t>)</t>
    </r>
  </si>
  <si>
    <r>
      <rPr>
        <sz val="18"/>
        <rFont val="Arial"/>
        <charset val="0"/>
      </rPr>
      <t>размеры в пределах 45 х 10 х 25 см</t>
    </r>
    <r>
      <rPr>
        <sz val="18"/>
        <rFont val="汉仪书宋二KW"/>
        <charset val="0"/>
      </rPr>
      <t>尺寸４５</t>
    </r>
    <r>
      <rPr>
        <sz val="18"/>
        <rFont val="Arial"/>
        <charset val="0"/>
      </rPr>
      <t>×</t>
    </r>
    <r>
      <rPr>
        <sz val="18"/>
        <rFont val="汉仪书宋二KW"/>
        <charset val="0"/>
      </rPr>
      <t>１０</t>
    </r>
    <r>
      <rPr>
        <sz val="18"/>
        <rFont val="Arial"/>
        <charset val="0"/>
      </rPr>
      <t>×</t>
    </r>
    <r>
      <rPr>
        <sz val="18"/>
        <rFont val="汉仪书宋二KW"/>
        <charset val="0"/>
      </rPr>
      <t>２５厘米</t>
    </r>
  </si>
  <si>
    <r>
      <rPr>
        <sz val="18"/>
        <rFont val="Arial"/>
        <charset val="134"/>
      </rPr>
      <t>Часы настольные механические в деревянном корпусе.</t>
    </r>
    <r>
      <rPr>
        <sz val="18"/>
        <rFont val="方正书宋_GBK"/>
        <charset val="134"/>
      </rPr>
      <t>机械表时钟在木箱中。</t>
    </r>
  </si>
  <si>
    <r>
      <rPr>
        <sz val="11"/>
        <rFont val="Arial"/>
        <charset val="0"/>
      </rPr>
      <t>Часовой завод «Маяк» (Сердобск, Пензенская область) “</t>
    </r>
    <r>
      <rPr>
        <sz val="11"/>
        <rFont val="方正书宋_GBK"/>
        <charset val="0"/>
      </rPr>
      <t>玛雅克</t>
    </r>
    <r>
      <rPr>
        <sz val="11"/>
        <rFont val="Arial"/>
        <charset val="0"/>
      </rPr>
      <t>”</t>
    </r>
    <r>
      <rPr>
        <sz val="11"/>
        <rFont val="方正书宋_GBK"/>
        <charset val="0"/>
      </rPr>
      <t>钟表厂</t>
    </r>
    <r>
      <rPr>
        <sz val="11"/>
        <rFont val="Arial"/>
        <charset val="0"/>
      </rPr>
      <t>(</t>
    </r>
    <r>
      <rPr>
        <sz val="11"/>
        <rFont val="方正书宋_GBK"/>
        <charset val="0"/>
      </rPr>
      <t>奔萨州</t>
    </r>
    <r>
      <rPr>
        <sz val="11"/>
        <rFont val="Arial"/>
        <charset val="0"/>
      </rPr>
      <t xml:space="preserve">, </t>
    </r>
    <r>
      <rPr>
        <sz val="11"/>
        <rFont val="方正书宋_GBK"/>
        <charset val="0"/>
      </rPr>
      <t>谢尔多布斯克市</t>
    </r>
    <r>
      <rPr>
        <sz val="11"/>
        <rFont val="Arial"/>
        <charset val="0"/>
      </rPr>
      <t>)</t>
    </r>
  </si>
  <si>
    <r>
      <rPr>
        <sz val="11"/>
        <rFont val="Arial"/>
        <charset val="0"/>
      </rPr>
      <t>1960-е   20</t>
    </r>
    <r>
      <rPr>
        <sz val="11"/>
        <rFont val="方正书宋_GBK"/>
        <charset val="0"/>
      </rPr>
      <t>世纪</t>
    </r>
    <r>
      <rPr>
        <sz val="11"/>
        <rFont val="Arial"/>
        <charset val="0"/>
      </rPr>
      <t>60</t>
    </r>
    <r>
      <rPr>
        <sz val="11"/>
        <rFont val="方正书宋_GBK"/>
        <charset val="0"/>
      </rPr>
      <t>年代</t>
    </r>
    <r>
      <rPr>
        <sz val="11"/>
        <rFont val="Arial"/>
        <charset val="0"/>
      </rPr>
      <t xml:space="preserve"> </t>
    </r>
  </si>
  <si>
    <t>3·147</t>
  </si>
  <si>
    <r>
      <rPr>
        <sz val="18"/>
        <rFont val="Arial"/>
        <charset val="0"/>
      </rPr>
      <t xml:space="preserve">Desk lamp
</t>
    </r>
    <r>
      <rPr>
        <sz val="18"/>
        <rFont val="方正书宋_GBK"/>
        <charset val="0"/>
      </rPr>
      <t>《台灯》</t>
    </r>
  </si>
  <si>
    <t>39 х 45,5 х 26 cm</t>
  </si>
  <si>
    <r>
      <rPr>
        <sz val="18"/>
        <rFont val="Arial"/>
        <charset val="134"/>
      </rPr>
      <t xml:space="preserve">Light has been of great importance in Soviet little flats of the 1960s. Most of the rooms had just one window and Russian climate mostly provides short days for at least six months a year. 
Reading or sewing were the main reasons for having these lamps. Soft diffused light is good for eyes and creates a warm atmosphere in the room.  </t>
    </r>
    <r>
      <rPr>
        <sz val="18"/>
        <rFont val="方正书宋_GBK"/>
        <charset val="134"/>
      </rPr>
      <t>在</t>
    </r>
    <r>
      <rPr>
        <sz val="18"/>
        <rFont val="Arial"/>
        <charset val="134"/>
      </rPr>
      <t>1960</t>
    </r>
    <r>
      <rPr>
        <sz val="18"/>
        <rFont val="方正书宋_GBK"/>
        <charset val="134"/>
      </rPr>
      <t>年代的苏联小型公寓中，光一直非常重要。大多数房间只有一个窗户，而且由于俄罗斯的气候，阳光主要是在一年中的六个月内短时间提供。设计时尚的功能灯能提供足够的光线并占用尽可能少的空间。这个灯有两个头，提供了一种调节光强度的机制，小桌子使它适合与一杯茶一起使用，可以在阅读时用来照明。</t>
    </r>
    <r>
      <rPr>
        <sz val="18"/>
        <rFont val="Arial"/>
        <charset val="134"/>
      </rPr>
      <t xml:space="preserve"> </t>
    </r>
    <r>
      <rPr>
        <sz val="18"/>
        <rFont val="方正书宋_GBK"/>
        <charset val="134"/>
      </rPr>
      <t>阅读或缝制的需要是拥有这些灯的主要原因。柔和的散射光对眼睛有益，并能在房间内营造温暖的氛围。</t>
    </r>
  </si>
  <si>
    <t>3·20</t>
  </si>
  <si>
    <r>
      <rPr>
        <sz val="18"/>
        <rFont val="Arial"/>
        <charset val="0"/>
      </rPr>
      <t xml:space="preserve">Floor lamp
</t>
    </r>
    <r>
      <rPr>
        <sz val="18"/>
        <rFont val="方正书宋_GBK"/>
        <charset val="0"/>
      </rPr>
      <t>《落地灯》</t>
    </r>
  </si>
  <si>
    <t>75 х 137 х 66 cm</t>
  </si>
  <si>
    <r>
      <rPr>
        <sz val="18"/>
        <rFont val="Arial"/>
        <charset val="0"/>
      </rPr>
      <t>Wood, metal, plastic</t>
    </r>
    <r>
      <rPr>
        <sz val="18"/>
        <rFont val="汉仪书宋二KW"/>
        <charset val="0"/>
      </rPr>
      <t>木头金属塑料</t>
    </r>
  </si>
  <si>
    <t>3·21</t>
  </si>
  <si>
    <r>
      <rPr>
        <sz val="18"/>
        <rFont val="Arial"/>
        <charset val="0"/>
      </rPr>
      <t xml:space="preserve">Почтовый ящик </t>
    </r>
    <r>
      <rPr>
        <sz val="18"/>
        <rFont val="方正书宋_GBK"/>
        <charset val="0"/>
      </rPr>
      <t>信箱</t>
    </r>
  </si>
  <si>
    <r>
      <rPr>
        <sz val="18"/>
        <rFont val="Arial"/>
        <charset val="0"/>
      </rPr>
      <t xml:space="preserve">размеры в пределах 40 х 30 х 65 см
</t>
    </r>
    <r>
      <rPr>
        <sz val="18"/>
        <rFont val="汉仪书宋二KW"/>
        <charset val="0"/>
      </rPr>
      <t>尺寸：</t>
    </r>
    <r>
      <rPr>
        <sz val="18"/>
        <rFont val="Arial"/>
        <charset val="0"/>
      </rPr>
      <t>40x30x65cm</t>
    </r>
  </si>
  <si>
    <r>
      <rPr>
        <sz val="18"/>
        <rFont val="Arial"/>
        <charset val="0"/>
      </rPr>
      <t xml:space="preserve">металл, краска  </t>
    </r>
    <r>
      <rPr>
        <sz val="18"/>
        <rFont val="汉仪书宋二KW"/>
        <charset val="0"/>
      </rPr>
      <t>金属、油漆</t>
    </r>
    <r>
      <rPr>
        <sz val="18"/>
        <rFont val="Arial"/>
        <charset val="0"/>
      </rPr>
      <t xml:space="preserve"> metal, paint</t>
    </r>
  </si>
  <si>
    <r>
      <rPr>
        <sz val="18"/>
        <rFont val="Arial"/>
        <charset val="134"/>
      </rPr>
      <t>Почтовые ящики впервые появились в Российской империи на улицах Санкт-Петербурга и Москвы в 1848 году. В СССР во второй половине 1960-х годов насчитывалось около полумиллиона почтовых ящиков. В 1970-х — 1980-х  годах в крупных городах устанавливались ящики двух цветов: ящик синего цвета — для корреспонденции вне города (междугородной корреспонденции), ящик красного цвета — для корреспонденции внутри города. Позднее со снижением объемов внутригородской корреспонденции красные почтовые ящики были упразднены.</t>
    </r>
    <r>
      <rPr>
        <sz val="18"/>
        <rFont val="方正书宋_GBK"/>
        <charset val="134"/>
      </rPr>
      <t>邮箱于</t>
    </r>
    <r>
      <rPr>
        <sz val="18"/>
        <rFont val="Arial"/>
        <charset val="134"/>
      </rPr>
      <t>1848</t>
    </r>
    <r>
      <rPr>
        <sz val="18"/>
        <rFont val="方正书宋_GBK"/>
        <charset val="134"/>
      </rPr>
      <t>年首次出现在俄罗斯帝国的圣彼得堡和莫斯科街头。</t>
    </r>
    <r>
      <rPr>
        <sz val="18"/>
        <rFont val="Arial"/>
        <charset val="134"/>
      </rPr>
      <t xml:space="preserve"> </t>
    </r>
    <r>
      <rPr>
        <sz val="18"/>
        <rFont val="方正书宋_GBK"/>
        <charset val="134"/>
      </rPr>
      <t>在</t>
    </r>
    <r>
      <rPr>
        <sz val="18"/>
        <rFont val="Arial"/>
        <charset val="134"/>
      </rPr>
      <t>1960</t>
    </r>
    <r>
      <rPr>
        <sz val="18"/>
        <rFont val="方正书宋_GBK"/>
        <charset val="134"/>
      </rPr>
      <t>年代后期，苏联大约有</t>
    </r>
    <r>
      <rPr>
        <sz val="18"/>
        <rFont val="Arial"/>
        <charset val="134"/>
      </rPr>
      <t>100</t>
    </r>
    <r>
      <rPr>
        <sz val="18"/>
        <rFont val="方正书宋_GBK"/>
        <charset val="134"/>
      </rPr>
      <t>万个邮箱。</t>
    </r>
    <r>
      <rPr>
        <sz val="18"/>
        <rFont val="Arial"/>
        <charset val="134"/>
      </rPr>
      <t xml:space="preserve"> </t>
    </r>
    <r>
      <rPr>
        <sz val="18"/>
        <rFont val="方正书宋_GBK"/>
        <charset val="134"/>
      </rPr>
      <t>在</t>
    </r>
    <r>
      <rPr>
        <sz val="18"/>
        <rFont val="Arial"/>
        <charset val="134"/>
      </rPr>
      <t>1970</t>
    </r>
    <r>
      <rPr>
        <sz val="18"/>
        <rFont val="方正书宋_GBK"/>
        <charset val="134"/>
      </rPr>
      <t>年代至</t>
    </r>
    <r>
      <rPr>
        <sz val="18"/>
        <rFont val="Arial"/>
        <charset val="134"/>
      </rPr>
      <t>1980</t>
    </r>
    <r>
      <rPr>
        <sz val="18"/>
        <rFont val="方正书宋_GBK"/>
        <charset val="134"/>
      </rPr>
      <t>年代，大城市中安装有两种颜色的邮箱：蓝色用于城市外的通信（长途通信），红色的用于城市内的通信。后来，随着城市内通信量的减少，红色邮箱被废除了。</t>
    </r>
  </si>
  <si>
    <t>3·25</t>
  </si>
  <si>
    <r>
      <rPr>
        <sz val="18"/>
        <rFont val="Arial"/>
        <charset val="0"/>
      </rPr>
      <t>«Вечный» перекидной календарь “</t>
    </r>
    <r>
      <rPr>
        <sz val="18"/>
        <rFont val="方正书宋_GBK"/>
        <charset val="0"/>
      </rPr>
      <t>万年</t>
    </r>
    <r>
      <rPr>
        <sz val="18"/>
        <rFont val="Arial"/>
        <charset val="0"/>
      </rPr>
      <t xml:space="preserve">” </t>
    </r>
    <r>
      <rPr>
        <sz val="18"/>
        <rFont val="方正书宋_GBK"/>
        <charset val="0"/>
      </rPr>
      <t>翻页台历</t>
    </r>
  </si>
  <si>
    <r>
      <rPr>
        <sz val="18"/>
        <rFont val="Arial"/>
        <charset val="0"/>
      </rPr>
      <t>Ленинградский монетный двор</t>
    </r>
    <r>
      <rPr>
        <sz val="18"/>
        <rFont val="方正书宋_GBK"/>
        <charset val="0"/>
      </rPr>
      <t>列宁格勒铸币厂</t>
    </r>
  </si>
  <si>
    <r>
      <rPr>
        <sz val="18"/>
        <rFont val="Arial"/>
        <charset val="0"/>
      </rPr>
      <t>7 х 8 см, высота 10,5 см            
7 x 8cm</t>
    </r>
    <r>
      <rPr>
        <sz val="18"/>
        <rFont val="汉仪书宋二KW"/>
        <charset val="0"/>
      </rPr>
      <t>，高度</t>
    </r>
    <r>
      <rPr>
        <sz val="18"/>
        <rFont val="Arial"/>
        <charset val="0"/>
      </rPr>
      <t>10.5cm</t>
    </r>
  </si>
  <si>
    <r>
      <rPr>
        <sz val="18"/>
        <rFont val="Arial"/>
        <charset val="0"/>
      </rPr>
      <t xml:space="preserve">металл </t>
    </r>
    <r>
      <rPr>
        <sz val="18"/>
        <rFont val="汉仪书宋二KW"/>
        <charset val="0"/>
      </rPr>
      <t>金属</t>
    </r>
  </si>
  <si>
    <r>
      <rPr>
        <sz val="18"/>
        <rFont val="Arial"/>
        <charset val="134"/>
      </rPr>
      <t xml:space="preserve">В середине 1950-х в СССР начали массово выпускать «вечные» перекидные календари. Для смены числа требовалось перевернуть подвижную часть несложного механизм.Многих удивляет тот факт, что выпуском металлических календарей-перевертышей занималось такое предприятие, как Монетный двор. Однако наряду с выпуском денег в советское время Монетный двор занимался также изготовлением памятных значков, а во время войны, наряду с орденами и медалями, делал пуговицы для армейской одежды и другой униформы.
</t>
    </r>
    <r>
      <rPr>
        <sz val="18"/>
        <rFont val="方正书宋_GBK"/>
        <charset val="134"/>
      </rPr>
      <t>在</t>
    </r>
    <r>
      <rPr>
        <sz val="18"/>
        <rFont val="Arial"/>
        <charset val="134"/>
      </rPr>
      <t>1950</t>
    </r>
    <r>
      <rPr>
        <sz val="18"/>
        <rFont val="方正书宋_GBK"/>
        <charset val="134"/>
      </rPr>
      <t>年代中期，苏联开始批量生产</t>
    </r>
    <r>
      <rPr>
        <sz val="18"/>
        <rFont val="Arial"/>
        <charset val="134"/>
      </rPr>
      <t>“</t>
    </r>
    <r>
      <rPr>
        <sz val="18"/>
        <rFont val="方正书宋_GBK"/>
        <charset val="134"/>
      </rPr>
      <t>永久</t>
    </r>
    <r>
      <rPr>
        <sz val="18"/>
        <rFont val="Arial"/>
        <charset val="134"/>
      </rPr>
      <t>”</t>
    </r>
    <r>
      <rPr>
        <sz val="18"/>
        <rFont val="方正书宋_GBK"/>
        <charset val="134"/>
      </rPr>
      <t>活页日历。要更改数字，需要转动一个简单机构的活动部分。</t>
    </r>
    <r>
      <rPr>
        <sz val="18"/>
        <rFont val="Arial"/>
        <charset val="134"/>
      </rPr>
      <t xml:space="preserve">
</t>
    </r>
    <r>
      <rPr>
        <sz val="18"/>
        <rFont val="方正书宋_GBK"/>
        <charset val="134"/>
      </rPr>
      <t>许多人对像铸币厂这样的企业从事发行金属倒挂日历的事实感到惊讶。但是，除了苏联时期的金钱问题外，铸币局还从事纪念徽章的生产，在战争期间，铸币局还与命令和奖章一起制作了军服和其他制服的纽扣。</t>
    </r>
    <r>
      <rPr>
        <sz val="18"/>
        <rFont val="Arial"/>
        <charset val="134"/>
      </rPr>
      <t xml:space="preserve">
</t>
    </r>
    <r>
      <rPr>
        <sz val="18"/>
        <rFont val="方正书宋_GBK"/>
        <charset val="134"/>
      </rPr>
      <t>战争结束时，造币厂建立了浅浮雕和烟盒，粉盒甚至枝形吊灯的生产。同时，出现了第一个上下颠倒的日历。</t>
    </r>
  </si>
  <si>
    <r>
      <rPr>
        <sz val="11"/>
        <rFont val="Arial"/>
        <charset val="0"/>
      </rPr>
      <t>Ленинградский монетный двор</t>
    </r>
    <r>
      <rPr>
        <sz val="11"/>
        <rFont val="方正书宋_GBK"/>
        <charset val="0"/>
      </rPr>
      <t>列宁格勒铸币厂</t>
    </r>
  </si>
  <si>
    <r>
      <rPr>
        <sz val="11"/>
        <rFont val="Arial"/>
        <charset val="0"/>
      </rPr>
      <t>после 1955/1955</t>
    </r>
    <r>
      <rPr>
        <sz val="11"/>
        <rFont val="方正书宋_GBK"/>
        <charset val="0"/>
      </rPr>
      <t>年以后</t>
    </r>
  </si>
  <si>
    <t>3·26</t>
  </si>
  <si>
    <r>
      <rPr>
        <sz val="18"/>
        <rFont val="Arial"/>
        <charset val="0"/>
      </rPr>
      <t>Памятный знак «За трудовую доблесть в девятой пятилетке» "</t>
    </r>
    <r>
      <rPr>
        <sz val="18"/>
        <rFont val="方正书宋_GBK"/>
        <charset val="0"/>
      </rPr>
      <t>第</t>
    </r>
    <r>
      <rPr>
        <sz val="18"/>
        <rFont val="Arial"/>
        <charset val="0"/>
      </rPr>
      <t>9</t>
    </r>
    <r>
      <rPr>
        <sz val="18"/>
        <rFont val="方正书宋_GBK"/>
        <charset val="0"/>
      </rPr>
      <t>个五年计划劳动英勇</t>
    </r>
    <r>
      <rPr>
        <sz val="18"/>
        <rFont val="Arial"/>
        <charset val="0"/>
      </rPr>
      <t xml:space="preserve">" </t>
    </r>
    <r>
      <rPr>
        <sz val="18"/>
        <rFont val="方正书宋_GBK"/>
        <charset val="0"/>
      </rPr>
      <t>纪念章</t>
    </r>
  </si>
  <si>
    <r>
      <rPr>
        <sz val="18"/>
        <rFont val="Arial"/>
        <charset val="0"/>
      </rPr>
      <t xml:space="preserve">Высота: 300 мм
Ширина: 280 мм                       
</t>
    </r>
    <r>
      <rPr>
        <sz val="18"/>
        <rFont val="汉仪书宋二KW"/>
        <charset val="0"/>
      </rPr>
      <t>高：</t>
    </r>
    <r>
      <rPr>
        <sz val="18"/>
        <rFont val="Arial"/>
        <charset val="0"/>
      </rPr>
      <t xml:space="preserve">300mm
</t>
    </r>
    <r>
      <rPr>
        <sz val="18"/>
        <rFont val="汉仪书宋二KW"/>
        <charset val="0"/>
      </rPr>
      <t>宽：</t>
    </r>
    <r>
      <rPr>
        <sz val="18"/>
        <rFont val="Arial"/>
        <charset val="0"/>
      </rPr>
      <t xml:space="preserve">280mm
</t>
    </r>
  </si>
  <si>
    <r>
      <rPr>
        <sz val="18"/>
        <rFont val="Arial"/>
        <charset val="0"/>
      </rPr>
      <t xml:space="preserve">томпак, рубиновое стекло </t>
    </r>
    <r>
      <rPr>
        <sz val="18"/>
        <rFont val="汉仪书宋二KW"/>
        <charset val="0"/>
      </rPr>
      <t>铜锌合金、深红玻璃</t>
    </r>
  </si>
  <si>
    <r>
      <rPr>
        <sz val="18"/>
        <rFont val="Arial"/>
        <charset val="134"/>
      </rPr>
      <t>Официальная награда Советского Союза для трудовых коллективов за достижение наиболее высоких показателей в выполнении девятого пятилетнего плана.</t>
    </r>
    <r>
      <rPr>
        <sz val="18"/>
        <rFont val="方正书宋_GBK"/>
        <charset val="134"/>
      </rPr>
      <t>这个是苏联为获得完成第九个五年计划的执行指标这个最高成就而授予的劳动集体奖</t>
    </r>
    <r>
      <rPr>
        <sz val="18"/>
        <rFont val="Arial"/>
        <charset val="134"/>
      </rPr>
      <t xml:space="preserve">
</t>
    </r>
    <r>
      <rPr>
        <sz val="18"/>
        <rFont val="方正书宋_GBK"/>
        <charset val="134"/>
      </rPr>
      <t>纪念章。</t>
    </r>
  </si>
  <si>
    <t>3·29</t>
  </si>
  <si>
    <r>
      <rPr>
        <sz val="18"/>
        <rFont val="Arial"/>
        <charset val="0"/>
      </rPr>
      <t xml:space="preserve">Набор непромокаемых сервировочных салфеток </t>
    </r>
    <r>
      <rPr>
        <sz val="18"/>
        <rFont val="方正书宋_GBK"/>
        <charset val="0"/>
      </rPr>
      <t>防水餐巾套系</t>
    </r>
  </si>
  <si>
    <r>
      <rPr>
        <sz val="18"/>
        <rFont val="Arial"/>
        <charset val="0"/>
      </rPr>
      <t xml:space="preserve">Серпуховская бумажная фабрика   </t>
    </r>
    <r>
      <rPr>
        <sz val="18"/>
        <rFont val="方正书宋_GBK"/>
        <charset val="0"/>
      </rPr>
      <t>谢尔普霍夫造纸厂</t>
    </r>
    <r>
      <rPr>
        <sz val="18"/>
        <rFont val="Arial"/>
        <charset val="0"/>
      </rPr>
      <t xml:space="preserve"> </t>
    </r>
  </si>
  <si>
    <r>
      <rPr>
        <sz val="18"/>
        <rFont val="Arial"/>
        <charset val="0"/>
      </rPr>
      <t xml:space="preserve">диаметр:
9,5см
15 см
22 см
28,5 см                                                 </t>
    </r>
    <r>
      <rPr>
        <sz val="18"/>
        <rFont val="汉仪书宋二KW"/>
        <charset val="0"/>
      </rPr>
      <t>直径：</t>
    </r>
    <r>
      <rPr>
        <sz val="18"/>
        <rFont val="Arial"/>
        <charset val="0"/>
      </rPr>
      <t xml:space="preserve">
9.5cm
15cm
22cm
28.5cm</t>
    </r>
  </si>
  <si>
    <r>
      <rPr>
        <sz val="18"/>
        <rFont val="Arial"/>
        <charset val="0"/>
      </rPr>
      <t>papier products</t>
    </r>
    <r>
      <rPr>
        <sz val="18"/>
        <rFont val="汉仪书宋二KW"/>
        <charset val="0"/>
      </rPr>
      <t>纸质工业制品</t>
    </r>
  </si>
  <si>
    <r>
      <rPr>
        <sz val="18"/>
        <rFont val="Arial"/>
        <charset val="134"/>
      </rPr>
      <t xml:space="preserve">Набор бумажных сервировочных салфеток различного диаметра.
</t>
    </r>
    <r>
      <rPr>
        <sz val="18"/>
        <rFont val="方正书宋_GBK"/>
        <charset val="134"/>
      </rPr>
      <t>一套各种直径的纸制餐巾纸。</t>
    </r>
  </si>
  <si>
    <r>
      <rPr>
        <sz val="11"/>
        <rFont val="Arial"/>
        <charset val="0"/>
      </rPr>
      <t xml:space="preserve">Серпуховская бумажная фабрика   </t>
    </r>
    <r>
      <rPr>
        <sz val="11"/>
        <rFont val="方正书宋_GBK"/>
        <charset val="0"/>
      </rPr>
      <t>谢尔普霍夫造纸厂</t>
    </r>
    <r>
      <rPr>
        <sz val="11"/>
        <rFont val="Arial"/>
        <charset val="0"/>
      </rPr>
      <t xml:space="preserve"> </t>
    </r>
  </si>
  <si>
    <r>
      <rPr>
        <sz val="11"/>
        <rFont val="Arial"/>
        <charset val="0"/>
      </rPr>
      <t>1960-е    20</t>
    </r>
    <r>
      <rPr>
        <sz val="11"/>
        <rFont val="方正书宋_GBK"/>
        <charset val="0"/>
      </rPr>
      <t>世纪</t>
    </r>
    <r>
      <rPr>
        <sz val="11"/>
        <rFont val="Arial"/>
        <charset val="0"/>
      </rPr>
      <t>60</t>
    </r>
    <r>
      <rPr>
        <sz val="11"/>
        <rFont val="方正书宋_GBK"/>
        <charset val="0"/>
      </rPr>
      <t>年代</t>
    </r>
  </si>
  <si>
    <t>3·33</t>
  </si>
  <si>
    <r>
      <rPr>
        <sz val="18"/>
        <rFont val="Arial"/>
        <charset val="0"/>
      </rPr>
      <t>Набор стеклянных банок и бутылок, типичных для советского повседневного быта</t>
    </r>
    <r>
      <rPr>
        <sz val="18"/>
        <rFont val="方正书宋_GBK"/>
        <charset val="0"/>
      </rPr>
      <t>、</t>
    </r>
    <r>
      <rPr>
        <sz val="18"/>
        <rFont val="Arial"/>
        <charset val="0"/>
      </rPr>
      <t xml:space="preserve">Пакеты молока 
</t>
    </r>
    <r>
      <rPr>
        <sz val="18"/>
        <rFont val="方正书宋_GBK"/>
        <charset val="0"/>
      </rPr>
      <t>一组典型的苏联日常生活用玻璃罐、奶瓶和牛奶袋</t>
    </r>
  </si>
  <si>
    <r>
      <rPr>
        <sz val="18"/>
        <rFont val="Arial"/>
        <charset val="0"/>
      </rPr>
      <t>размеры каждой упаковки в пределах 20 х 20 х 20 см
высота бутылок / банок в пределах 25 см</t>
    </r>
    <r>
      <rPr>
        <sz val="18"/>
        <rFont val="方正书宋_GBK"/>
        <charset val="0"/>
      </rPr>
      <t>瓶子高度</t>
    </r>
    <r>
      <rPr>
        <sz val="18"/>
        <rFont val="Arial"/>
        <charset val="0"/>
      </rPr>
      <t>/</t>
    </r>
    <r>
      <rPr>
        <sz val="18"/>
        <rFont val="方正书宋_GBK"/>
        <charset val="0"/>
      </rPr>
      <t>罐高：</t>
    </r>
    <r>
      <rPr>
        <sz val="18"/>
        <rFont val="Arial"/>
        <charset val="0"/>
      </rPr>
      <t>25</t>
    </r>
    <r>
      <rPr>
        <sz val="18"/>
        <rFont val="方正书宋_GBK"/>
        <charset val="0"/>
      </rPr>
      <t>厘米</t>
    </r>
  </si>
  <si>
    <r>
      <rPr>
        <sz val="18"/>
        <rFont val="Arial"/>
        <charset val="0"/>
      </rPr>
      <t>papier products</t>
    </r>
    <r>
      <rPr>
        <sz val="18"/>
        <rFont val="汉仪书宋二KW"/>
        <charset val="0"/>
      </rPr>
      <t>纸质工业制品</t>
    </r>
    <r>
      <rPr>
        <sz val="18"/>
        <rFont val="Arial"/>
        <charset val="0"/>
      </rPr>
      <t xml:space="preserve">
стекло, металл      </t>
    </r>
    <r>
      <rPr>
        <sz val="18"/>
        <rFont val="方正书宋_GBK"/>
        <charset val="0"/>
      </rPr>
      <t>玻璃、金属</t>
    </r>
  </si>
  <si>
    <r>
      <rPr>
        <sz val="18"/>
        <rFont val="Arial"/>
        <charset val="134"/>
      </rPr>
      <t>Упаковка молока типа Tetra Classic была придумана в 1950 году в компании Tetra Pack, Швеция, и с 1959 года поставлялась в СССР, где для нее был придуман рисунок оригинального дизайна. Одним из существенных недостатков этого вида пакетов была невозможность их плотной упаковки в емкости прямоугольной формы (для их хранения использовались специальные шестиугольные контейнеры), что приводило к росту транспортных и складских расходов.</t>
    </r>
    <r>
      <rPr>
        <sz val="18"/>
        <rFont val="方正书宋_GBK"/>
        <charset val="134"/>
      </rPr>
      <t>利乐经典（</t>
    </r>
    <r>
      <rPr>
        <sz val="18"/>
        <rFont val="Arial"/>
        <charset val="134"/>
      </rPr>
      <t>Tetra Classic</t>
    </r>
    <r>
      <rPr>
        <sz val="18"/>
        <rFont val="方正书宋_GBK"/>
        <charset val="134"/>
      </rPr>
      <t>）牛奶包装是瑞典的利乐包（</t>
    </r>
    <r>
      <rPr>
        <sz val="18"/>
        <rFont val="Arial"/>
        <charset val="134"/>
      </rPr>
      <t>Tetra Pack</t>
    </r>
    <r>
      <rPr>
        <sz val="18"/>
        <rFont val="方正书宋_GBK"/>
        <charset val="134"/>
      </rPr>
      <t>）于</t>
    </r>
    <r>
      <rPr>
        <sz val="18"/>
        <rFont val="Arial"/>
        <charset val="134"/>
      </rPr>
      <t>1950</t>
    </r>
    <r>
      <rPr>
        <sz val="18"/>
        <rFont val="方正书宋_GBK"/>
        <charset val="134"/>
      </rPr>
      <t>年发明的，自</t>
    </r>
    <r>
      <rPr>
        <sz val="18"/>
        <rFont val="Arial"/>
        <charset val="134"/>
      </rPr>
      <t>1959</t>
    </r>
    <r>
      <rPr>
        <sz val="18"/>
        <rFont val="方正书宋_GBK"/>
        <charset val="134"/>
      </rPr>
      <t>年以来一直提供给苏联，苏联为此发明了原始设计图纸。这种包装的主要缺点之一是不可能将其紧密包装在矩形容器中（需要使用特殊的六角形容器进行存储），这导致运输和存储成本的增加。</t>
    </r>
    <r>
      <rPr>
        <sz val="18"/>
        <rFont val="Arial"/>
        <charset val="134"/>
      </rPr>
      <t xml:space="preserve">
Набор стеклянных банок и бутылок, типичных для советского повседневного быта.
</t>
    </r>
    <r>
      <rPr>
        <sz val="18"/>
        <rFont val="方正书宋_GBK"/>
        <charset val="134"/>
      </rPr>
      <t>一组典型的苏联日常生活用玻璃罐和瓶子。</t>
    </r>
  </si>
  <si>
    <r>
      <rPr>
        <sz val="11"/>
        <rFont val="Arial"/>
        <charset val="0"/>
      </rPr>
      <t>конец 1950-х    20</t>
    </r>
    <r>
      <rPr>
        <sz val="11"/>
        <rFont val="方正书宋_GBK"/>
        <charset val="0"/>
      </rPr>
      <t>世纪</t>
    </r>
    <r>
      <rPr>
        <sz val="11"/>
        <rFont val="Arial"/>
        <charset val="0"/>
      </rPr>
      <t>50</t>
    </r>
    <r>
      <rPr>
        <sz val="11"/>
        <rFont val="方正书宋_GBK"/>
        <charset val="0"/>
      </rPr>
      <t>年末</t>
    </r>
  </si>
  <si>
    <r>
      <rPr>
        <sz val="11"/>
        <rFont val="Arial"/>
        <charset val="0"/>
      </rPr>
      <t xml:space="preserve">оригинальная упаковка, оригинальный контейнер     </t>
    </r>
    <r>
      <rPr>
        <sz val="11"/>
        <rFont val="方正书宋_GBK"/>
        <charset val="0"/>
      </rPr>
      <t>原包装，原容器</t>
    </r>
  </si>
  <si>
    <t>18 000</t>
  </si>
  <si>
    <t>3·34</t>
  </si>
  <si>
    <r>
      <rPr>
        <sz val="18"/>
        <rFont val="Arial"/>
        <charset val="0"/>
      </rPr>
      <t>Консервы
«Питьевая вода консервированная» “</t>
    </r>
    <r>
      <rPr>
        <sz val="18"/>
        <rFont val="方正书宋_GBK"/>
        <charset val="0"/>
      </rPr>
      <t>金属容器</t>
    </r>
    <r>
      <rPr>
        <sz val="18"/>
        <rFont val="Arial"/>
        <charset val="0"/>
      </rPr>
      <t>-</t>
    </r>
    <r>
      <rPr>
        <sz val="18"/>
        <rFont val="方正书宋_GBK"/>
        <charset val="0"/>
      </rPr>
      <t>罐装饮用水</t>
    </r>
    <r>
      <rPr>
        <sz val="18"/>
        <rFont val="Arial"/>
        <charset val="0"/>
      </rPr>
      <t xml:space="preserve">” </t>
    </r>
    <r>
      <rPr>
        <sz val="18"/>
        <rFont val="方正书宋_GBK"/>
        <charset val="0"/>
      </rPr>
      <t>罐头</t>
    </r>
    <r>
      <rPr>
        <sz val="18"/>
        <rFont val="Arial"/>
        <charset val="0"/>
      </rPr>
      <t xml:space="preserve">
</t>
    </r>
  </si>
  <si>
    <r>
      <rPr>
        <sz val="18"/>
        <rFont val="Arial"/>
        <charset val="0"/>
      </rPr>
      <t>размеры в пределах: диаметр 8 см, высота 6 см</t>
    </r>
    <r>
      <rPr>
        <sz val="18"/>
        <rFont val="汉仪书宋二KW"/>
        <charset val="0"/>
      </rPr>
      <t>尺寸：直径</t>
    </r>
    <r>
      <rPr>
        <sz val="18"/>
        <rFont val="Arial"/>
        <charset val="0"/>
      </rPr>
      <t>8</t>
    </r>
    <r>
      <rPr>
        <sz val="18"/>
        <rFont val="汉仪书宋二KW"/>
        <charset val="0"/>
      </rPr>
      <t>厘米，高度</t>
    </r>
    <r>
      <rPr>
        <sz val="18"/>
        <rFont val="Arial"/>
        <charset val="0"/>
      </rPr>
      <t>6</t>
    </r>
    <r>
      <rPr>
        <sz val="18"/>
        <rFont val="汉仪书宋二KW"/>
        <charset val="0"/>
      </rPr>
      <t>厘米</t>
    </r>
  </si>
  <si>
    <r>
      <rPr>
        <sz val="18"/>
        <rFont val="Arial"/>
        <charset val="134"/>
      </rPr>
      <t>Советская консервная промышленность являлась самой мощной в мире: уже к 1940-му году она выпускала более 200 миллионов банок в год и была абсолютным мировым рекордсменом. Среди более чем 600 наименований различной консервированной продукции был один вид консервов, которые не производили больше нигде в мире – консервированная вода. Данный вид консервов не шел в открытую продажу и предназначался для моряков, потерпевших бедствие в открытом море, являясь одним из элементов сухого пайка для спасательных шлюпок.</t>
    </r>
    <r>
      <rPr>
        <sz val="18"/>
        <rFont val="方正书宋_GBK"/>
        <charset val="134"/>
      </rPr>
      <t>苏联的制罐业是世界上最强大的制罐业：到</t>
    </r>
    <r>
      <rPr>
        <sz val="18"/>
        <rFont val="Arial"/>
        <charset val="134"/>
      </rPr>
      <t>1940</t>
    </r>
    <r>
      <rPr>
        <sz val="18"/>
        <rFont val="方正书宋_GBK"/>
        <charset val="134"/>
      </rPr>
      <t>年，它每年生产超过</t>
    </r>
    <r>
      <rPr>
        <sz val="18"/>
        <rFont val="Arial"/>
        <charset val="134"/>
      </rPr>
      <t>2</t>
    </r>
    <r>
      <rPr>
        <sz val="18"/>
        <rFont val="方正书宋_GBK"/>
        <charset val="134"/>
      </rPr>
      <t>亿个罐头，并且是绝对的世界纪录保持者。在</t>
    </r>
    <r>
      <rPr>
        <sz val="18"/>
        <rFont val="Arial"/>
        <charset val="134"/>
      </rPr>
      <t>600</t>
    </r>
    <r>
      <rPr>
        <sz val="18"/>
        <rFont val="方正书宋_GBK"/>
        <charset val="134"/>
      </rPr>
      <t>多种各种各样的罐头产品中，能被带到世界上其他任何地方的罐头产品</t>
    </r>
    <r>
      <rPr>
        <sz val="18"/>
        <rFont val="Arial"/>
        <charset val="134"/>
      </rPr>
      <t>——</t>
    </r>
    <r>
      <rPr>
        <sz val="18"/>
        <rFont val="方正书宋_GBK"/>
        <charset val="134"/>
      </rPr>
      <t>罐装水。这种罐头食品没有出售，是为在公海上遇险的水手准备的，是救生艇干粮之一。</t>
    </r>
  </si>
  <si>
    <t>3·40</t>
  </si>
  <si>
    <r>
      <rPr>
        <sz val="18"/>
        <rFont val="Arial"/>
        <charset val="0"/>
      </rPr>
      <t xml:space="preserve">Бидон для молока </t>
    </r>
    <r>
      <rPr>
        <sz val="18"/>
        <rFont val="方正书宋_GBK"/>
        <charset val="0"/>
      </rPr>
      <t>金属容器</t>
    </r>
    <r>
      <rPr>
        <sz val="18"/>
        <rFont val="Arial"/>
        <charset val="0"/>
      </rPr>
      <t>-</t>
    </r>
    <r>
      <rPr>
        <sz val="18"/>
        <rFont val="方正书宋_GBK"/>
        <charset val="0"/>
      </rPr>
      <t>牛奶桶</t>
    </r>
  </si>
  <si>
    <r>
      <rPr>
        <sz val="18"/>
        <rFont val="Arial"/>
        <charset val="0"/>
      </rPr>
      <t>размеры в пределах: высота 40 см, диаметр 25 см</t>
    </r>
    <r>
      <rPr>
        <sz val="18"/>
        <rFont val="汉仪书宋二KW"/>
        <charset val="0"/>
      </rPr>
      <t>尺寸：直径</t>
    </r>
    <r>
      <rPr>
        <sz val="18"/>
        <rFont val="Arial"/>
        <charset val="0"/>
      </rPr>
      <t>40</t>
    </r>
    <r>
      <rPr>
        <sz val="18"/>
        <rFont val="汉仪书宋二KW"/>
        <charset val="0"/>
      </rPr>
      <t>厘米，高度</t>
    </r>
    <r>
      <rPr>
        <sz val="18"/>
        <rFont val="Arial"/>
        <charset val="0"/>
      </rPr>
      <t>25</t>
    </r>
    <r>
      <rPr>
        <sz val="18"/>
        <rFont val="汉仪书宋二KW"/>
        <charset val="0"/>
      </rPr>
      <t>厘米</t>
    </r>
  </si>
  <si>
    <r>
      <rPr>
        <sz val="18"/>
        <rFont val="Arial"/>
        <charset val="134"/>
      </rPr>
      <t xml:space="preserve">Металлическая емкость для молока цилиндрической формы с фиксирующейся крышкой и ручкой.
</t>
    </r>
    <r>
      <rPr>
        <sz val="18"/>
        <rFont val="方正书宋_GBK"/>
        <charset val="134"/>
      </rPr>
      <t>带有锁盖和手柄的圆柱形牛奶金属容器。</t>
    </r>
  </si>
  <si>
    <t>3·41</t>
  </si>
  <si>
    <r>
      <rPr>
        <sz val="18"/>
        <rFont val="Arial"/>
        <charset val="0"/>
      </rPr>
      <t>Автомобиль «ИЖ-2000» (проект) “IJ-2000”</t>
    </r>
    <r>
      <rPr>
        <sz val="18"/>
        <rFont val="方正书宋_GBK"/>
        <charset val="0"/>
      </rPr>
      <t>汽车</t>
    </r>
    <r>
      <rPr>
        <sz val="18"/>
        <rFont val="Arial"/>
        <charset val="0"/>
      </rPr>
      <t>(</t>
    </r>
    <r>
      <rPr>
        <sz val="18"/>
        <rFont val="方正书宋_GBK"/>
        <charset val="0"/>
      </rPr>
      <t>设计模型</t>
    </r>
    <r>
      <rPr>
        <sz val="18"/>
        <rFont val="Arial"/>
        <charset val="0"/>
      </rPr>
      <t>)</t>
    </r>
  </si>
  <si>
    <r>
      <rPr>
        <sz val="18"/>
        <rFont val="Arial"/>
        <charset val="0"/>
      </rPr>
      <t xml:space="preserve">Сергей Самохвалов  </t>
    </r>
    <r>
      <rPr>
        <sz val="18"/>
        <rFont val="方正书宋_GBK"/>
        <charset val="0"/>
      </rPr>
      <t>谢尔盖</t>
    </r>
    <r>
      <rPr>
        <sz val="18"/>
        <rFont val="Arial"/>
        <charset val="0"/>
      </rPr>
      <t>·</t>
    </r>
    <r>
      <rPr>
        <sz val="18"/>
        <rFont val="方正书宋_GBK"/>
        <charset val="0"/>
      </rPr>
      <t>萨莫赫瓦洛夫</t>
    </r>
  </si>
  <si>
    <t>76 х 31 х 26 см</t>
  </si>
  <si>
    <r>
      <rPr>
        <sz val="18"/>
        <rFont val="Arial"/>
        <charset val="0"/>
      </rPr>
      <t>Пластик, ручная сборка</t>
    </r>
    <r>
      <rPr>
        <sz val="18"/>
        <rFont val="汉仪书宋二KW"/>
        <charset val="0"/>
      </rPr>
      <t>塑料、手工制品</t>
    </r>
  </si>
  <si>
    <r>
      <rPr>
        <sz val="18"/>
        <rFont val="Arial"/>
        <charset val="134"/>
      </rPr>
      <t>Концептуальный проект «автомобиля 2000 года»
“ 2000</t>
    </r>
    <r>
      <rPr>
        <sz val="18"/>
        <rFont val="方正书宋_GBK"/>
        <charset val="134"/>
      </rPr>
      <t>年度汽车</t>
    </r>
    <r>
      <rPr>
        <sz val="18"/>
        <rFont val="Arial"/>
        <charset val="134"/>
      </rPr>
      <t>”</t>
    </r>
    <r>
      <rPr>
        <sz val="18"/>
        <rFont val="方正书宋_GBK"/>
        <charset val="134"/>
      </rPr>
      <t>的概念设计</t>
    </r>
    <r>
      <rPr>
        <sz val="18"/>
        <rFont val="Arial"/>
        <charset val="134"/>
      </rPr>
      <t xml:space="preserve">
</t>
    </r>
  </si>
  <si>
    <t>Компания I-Design</t>
  </si>
  <si>
    <r>
      <rPr>
        <sz val="11"/>
        <rFont val="Arial"/>
        <charset val="0"/>
      </rPr>
      <t>модель</t>
    </r>
    <r>
      <rPr>
        <sz val="11"/>
        <rFont val="方正书宋_GBK"/>
        <charset val="0"/>
      </rPr>
      <t>模型</t>
    </r>
  </si>
  <si>
    <t xml:space="preserve">2 500
 </t>
  </si>
  <si>
    <r>
      <rPr>
        <sz val="11"/>
        <rFont val="Arial"/>
        <charset val="0"/>
      </rPr>
      <t xml:space="preserve">10000
</t>
    </r>
    <r>
      <rPr>
        <sz val="11"/>
        <rFont val="方正书宋_GBK"/>
        <charset val="0"/>
      </rPr>
      <t>（中方估价）</t>
    </r>
  </si>
  <si>
    <t>Первые на земле</t>
  </si>
  <si>
    <r>
      <rPr>
        <sz val="11"/>
        <rFont val="Arial"/>
        <charset val="0"/>
      </rPr>
      <t xml:space="preserve"> Company I-Design (Izhevsk) 
Компания I-Design (Ижевск)
 I-Design</t>
    </r>
    <r>
      <rPr>
        <sz val="11"/>
        <rFont val="方正书宋_GBK"/>
        <charset val="0"/>
      </rPr>
      <t>公司（伊热夫斯克）</t>
    </r>
    <r>
      <rPr>
        <sz val="11"/>
        <rFont val="Arial"/>
        <charset val="0"/>
      </rPr>
      <t xml:space="preserve">
</t>
    </r>
  </si>
  <si>
    <t>3·56</t>
  </si>
  <si>
    <r>
      <rPr>
        <sz val="18"/>
        <rFont val="Arial"/>
        <charset val="0"/>
      </rPr>
      <t xml:space="preserve">Кинопроектор «ГОЗ». 
</t>
    </r>
    <r>
      <rPr>
        <sz val="18"/>
        <rFont val="方正书宋_GBK"/>
        <charset val="0"/>
      </rPr>
      <t>电影放映机</t>
    </r>
    <r>
      <rPr>
        <sz val="18"/>
        <rFont val="Arial"/>
        <charset val="0"/>
      </rPr>
      <t>“GOZ”</t>
    </r>
    <r>
      <rPr>
        <sz val="18"/>
        <rFont val="方正书宋_GBK"/>
        <charset val="0"/>
      </rPr>
      <t>。</t>
    </r>
  </si>
  <si>
    <r>
      <rPr>
        <sz val="11"/>
        <rFont val="Arial"/>
        <charset val="0"/>
      </rPr>
      <t>1 000</t>
    </r>
    <r>
      <rPr>
        <sz val="11"/>
        <rFont val="方正书宋_GBK"/>
        <charset val="0"/>
      </rPr>
      <t>（中方估价）</t>
    </r>
  </si>
  <si>
    <r>
      <rPr>
        <sz val="18"/>
        <rFont val="Arial"/>
        <charset val="0"/>
      </rPr>
      <t>Концентратор телефонный КС-6  KS-6</t>
    </r>
    <r>
      <rPr>
        <sz val="18"/>
        <rFont val="方正书宋_GBK"/>
        <charset val="0"/>
      </rPr>
      <t>多路会议电话机</t>
    </r>
  </si>
  <si>
    <t xml:space="preserve">    310.00x170.00x190.00 mm</t>
  </si>
  <si>
    <r>
      <rPr>
        <sz val="18"/>
        <rFont val="Arial"/>
        <charset val="134"/>
      </rPr>
      <t>Директорский телефонный аппарат КД-6 (многоканальный концентратор). Позволял одновременно подключаться к 6-ти внешним телефонным линиям и переключаться между ними. Также обеспечивал возможность соединения звонящих абонентов между собой (конференц-связь).</t>
    </r>
    <r>
      <rPr>
        <sz val="18"/>
        <rFont val="方正书宋_GBK"/>
        <charset val="134"/>
      </rPr>
      <t>这款多路会议电话机的型号是导演电话机</t>
    </r>
    <r>
      <rPr>
        <sz val="18"/>
        <rFont val="Arial"/>
        <charset val="134"/>
      </rPr>
      <t>KD-6</t>
    </r>
    <r>
      <rPr>
        <sz val="18"/>
        <rFont val="方正书宋_GBK"/>
        <charset val="134"/>
      </rPr>
      <t>。</t>
    </r>
    <r>
      <rPr>
        <sz val="18"/>
        <rFont val="Arial"/>
        <charset val="134"/>
      </rPr>
      <t xml:space="preserve"> </t>
    </r>
    <r>
      <rPr>
        <sz val="18"/>
        <rFont val="方正书宋_GBK"/>
        <charset val="134"/>
      </rPr>
      <t>它允许同时连接到</t>
    </r>
    <r>
      <rPr>
        <sz val="18"/>
        <rFont val="Arial"/>
        <charset val="134"/>
      </rPr>
      <t>6</t>
    </r>
    <r>
      <rPr>
        <sz val="18"/>
        <rFont val="方正书宋_GBK"/>
        <charset val="134"/>
      </rPr>
      <t>条外部电话线并在它们之间切换。还提供了能够将呼叫者彼此连接的能力（电话会议）。</t>
    </r>
  </si>
  <si>
    <r>
      <rPr>
        <sz val="11"/>
        <rFont val="Arial"/>
        <charset val="0"/>
      </rPr>
      <t>конец 1950-х - 1960-е    20</t>
    </r>
    <r>
      <rPr>
        <sz val="11"/>
        <rFont val="方正书宋_GBK"/>
        <charset val="0"/>
      </rPr>
      <t>世纪</t>
    </r>
    <r>
      <rPr>
        <sz val="11"/>
        <rFont val="Arial"/>
        <charset val="0"/>
      </rPr>
      <t>50</t>
    </r>
    <r>
      <rPr>
        <sz val="11"/>
        <rFont val="方正书宋_GBK"/>
        <charset val="0"/>
      </rPr>
      <t>年代末</t>
    </r>
    <r>
      <rPr>
        <sz val="11"/>
        <rFont val="Arial"/>
        <charset val="0"/>
      </rPr>
      <t>-60</t>
    </r>
    <r>
      <rPr>
        <sz val="11"/>
        <rFont val="方正书宋_GBK"/>
        <charset val="0"/>
      </rPr>
      <t>年代</t>
    </r>
  </si>
  <si>
    <t>Private collection of Mikhail Mindlin (Moscow)
Коллекция Михаила Миндлина (Москва)
米哈伊尔·明德林收藏（莫斯科）</t>
  </si>
  <si>
    <t>3·112</t>
  </si>
  <si>
    <r>
      <rPr>
        <sz val="18"/>
        <rFont val="Arial"/>
        <charset val="0"/>
      </rPr>
      <t>Машина пишущая малогабаритная "Москва", мод.6            “</t>
    </r>
    <r>
      <rPr>
        <sz val="18"/>
        <rFont val="方正书宋_GBK"/>
        <charset val="0"/>
      </rPr>
      <t>莫斯科</t>
    </r>
    <r>
      <rPr>
        <sz val="18"/>
        <rFont val="Arial"/>
        <charset val="0"/>
      </rPr>
      <t>”</t>
    </r>
    <r>
      <rPr>
        <sz val="18"/>
        <rFont val="方正书宋_GBK"/>
        <charset val="0"/>
      </rPr>
      <t>牌小型打字机，</t>
    </r>
    <r>
      <rPr>
        <sz val="18"/>
        <rFont val="Arial"/>
        <charset val="0"/>
      </rPr>
      <t>6</t>
    </r>
    <r>
      <rPr>
        <sz val="18"/>
        <rFont val="方正书宋_GBK"/>
        <charset val="0"/>
      </rPr>
      <t>型</t>
    </r>
  </si>
  <si>
    <t xml:space="preserve">         320x290x140 mm</t>
  </si>
  <si>
    <r>
      <rPr>
        <sz val="18"/>
        <rFont val="Arial"/>
        <charset val="134"/>
      </rPr>
      <t xml:space="preserve">Корпус металлический, прямоугольной формы, окрашен в серый цвет. Печатающий механизм рычажный, длина вала 240 мм, ширина ленты 13 мм, количество печатных знаков - 90, алфавит русский, клавиатура четырехрядная, клавиши пластмассовые, черного цвета, каретка съемная. 
</t>
    </r>
    <r>
      <rPr>
        <sz val="18"/>
        <rFont val="方正书宋_GBK"/>
        <charset val="134"/>
      </rPr>
      <t>主体是金属的，矩形的，涂成灰色的。</t>
    </r>
    <r>
      <rPr>
        <sz val="18"/>
        <rFont val="Arial"/>
        <charset val="134"/>
      </rPr>
      <t xml:space="preserve"> </t>
    </r>
    <r>
      <rPr>
        <sz val="18"/>
        <rFont val="方正书宋_GBK"/>
        <charset val="134"/>
      </rPr>
      <t>打印机构为杠杆，轴长</t>
    </r>
    <r>
      <rPr>
        <sz val="18"/>
        <rFont val="Arial"/>
        <charset val="134"/>
      </rPr>
      <t>240</t>
    </r>
    <r>
      <rPr>
        <sz val="18"/>
        <rFont val="方正书宋_GBK"/>
        <charset val="134"/>
      </rPr>
      <t>毫米，胶带宽度</t>
    </r>
    <r>
      <rPr>
        <sz val="18"/>
        <rFont val="Arial"/>
        <charset val="134"/>
      </rPr>
      <t>13</t>
    </r>
    <r>
      <rPr>
        <sz val="18"/>
        <rFont val="方正书宋_GBK"/>
        <charset val="134"/>
      </rPr>
      <t>毫米，字符数</t>
    </r>
    <r>
      <rPr>
        <sz val="18"/>
        <rFont val="Arial"/>
        <charset val="134"/>
      </rPr>
      <t>-90</t>
    </r>
    <r>
      <rPr>
        <sz val="18"/>
        <rFont val="方正书宋_GBK"/>
        <charset val="134"/>
      </rPr>
      <t>，俄语字母，四行键盘，黑色塑料键，可移动托架。</t>
    </r>
  </si>
  <si>
    <t>3·113</t>
  </si>
  <si>
    <r>
      <rPr>
        <sz val="18"/>
        <rFont val="Arial"/>
        <charset val="0"/>
      </rPr>
      <t>Электрощетка-пылесос "Ветерок"     “</t>
    </r>
    <r>
      <rPr>
        <sz val="18"/>
        <rFont val="方正书宋_GBK"/>
        <charset val="0"/>
      </rPr>
      <t>和风</t>
    </r>
    <r>
      <rPr>
        <sz val="18"/>
        <rFont val="Arial"/>
        <charset val="0"/>
      </rPr>
      <t>”</t>
    </r>
    <r>
      <rPr>
        <sz val="18"/>
        <rFont val="方正书宋_GBK"/>
        <charset val="0"/>
      </rPr>
      <t xml:space="preserve">牌电动刷吸尘器                                      </t>
    </r>
  </si>
  <si>
    <t xml:space="preserve">           340 x 95 x 95 mm</t>
  </si>
  <si>
    <r>
      <rPr>
        <sz val="18"/>
        <rFont val="Arial"/>
        <charset val="134"/>
      </rPr>
      <t xml:space="preserve">Компактный пылесос-щетка, предназначенный для чистки одежды, головных уборов,
мягкой мебели и других вещей домашнего обихода. Имеет два полукорпуса: металлический, покрытый серo-голубой молотковой эмалью, и черный, карболитовый. Соединительный шов между полукорпусами закрыт коричневой декоративной полосой из пластмассы. Полукорпус из карболита имеет съёмную прямоугольную коричневую насадку, на которой установлена чёрно-жёлтая щетина. 
</t>
    </r>
    <r>
      <rPr>
        <sz val="18"/>
        <rFont val="方正书宋_GBK"/>
        <charset val="134"/>
      </rPr>
      <t>紧凑型吸尘器，用于清洁衣服，帽子，</t>
    </r>
    <r>
      <rPr>
        <sz val="18"/>
        <rFont val="Arial"/>
        <charset val="134"/>
      </rPr>
      <t xml:space="preserve">
</t>
    </r>
    <r>
      <rPr>
        <sz val="18"/>
        <rFont val="方正书宋_GBK"/>
        <charset val="134"/>
      </rPr>
      <t>软垫家具和其他家居用品。它有两个半壳体：金属制的，覆盖有蓝灰色锤珐琅质的东西，以及黑色的碳酸盐。半壳之间的连接缝用棕色装饰性塑料条封闭。碳酸盐半体有一个可移动的矩形棕色喷嘴，上面装有黑色和黄色的刷毛。喷嘴内部是一个由亮蓝色合成纤维制成的矩形集尘篮。在金属外壳上，有一个棕色的滑动开关，安装在椭圆形的金属板上。在手柄的金属部分下面，有两个长方形的插槽。</t>
    </r>
  </si>
  <si>
    <t xml:space="preserve">   10 000 (Политехнический музей)</t>
  </si>
  <si>
    <t>200 (Вадим Вольфсон)</t>
  </si>
  <si>
    <t>3·119</t>
  </si>
  <si>
    <r>
      <rPr>
        <sz val="18"/>
        <rFont val="方正书宋_GBK"/>
        <charset val="0"/>
      </rPr>
      <t>《技术美学》杂志</t>
    </r>
    <r>
      <rPr>
        <sz val="18"/>
        <rFont val="Arial"/>
        <charset val="0"/>
      </rPr>
      <t xml:space="preserve">
</t>
    </r>
    <r>
      <rPr>
        <sz val="18"/>
        <rFont val="方正书宋_GBK"/>
        <charset val="0"/>
      </rPr>
      <t>《</t>
    </r>
    <r>
      <rPr>
        <sz val="18"/>
        <rFont val="Arial"/>
        <charset val="0"/>
      </rPr>
      <t>technical aesthestics</t>
    </r>
    <r>
      <rPr>
        <sz val="18"/>
        <rFont val="方正书宋_GBK"/>
        <charset val="0"/>
      </rPr>
      <t>》</t>
    </r>
    <r>
      <rPr>
        <sz val="18"/>
        <rFont val="Arial"/>
        <charset val="0"/>
      </rPr>
      <t>magazine</t>
    </r>
  </si>
  <si>
    <t>29.7 x 22.5 cm</t>
  </si>
  <si>
    <r>
      <rPr>
        <sz val="18"/>
        <rFont val="Arial"/>
        <charset val="0"/>
      </rPr>
      <t xml:space="preserve">paper </t>
    </r>
    <r>
      <rPr>
        <sz val="18"/>
        <rFont val="汉仪书宋二KW"/>
        <charset val="0"/>
      </rPr>
      <t>纸本</t>
    </r>
  </si>
  <si>
    <r>
      <rPr>
        <sz val="18"/>
        <rFont val="Arial"/>
        <charset val="134"/>
      </rPr>
      <t xml:space="preserve">Ежемесячный журнал, издававшийся Всесоюзным Научно-исследовательским Институтом Технической эстетики (ВНИИТЭ) - главный вестник и пропагандист дизайна в СССР.  Выходил с 1964 по 1992 год. 
</t>
    </r>
    <r>
      <rPr>
        <sz val="18"/>
        <rFont val="方正书宋_GBK"/>
        <charset val="134"/>
      </rPr>
      <t>由全美技术美学科学研究所（</t>
    </r>
    <r>
      <rPr>
        <sz val="18"/>
        <rFont val="Arial"/>
        <charset val="134"/>
      </rPr>
      <t>VNIITE</t>
    </r>
    <r>
      <rPr>
        <sz val="18"/>
        <rFont val="方正书宋_GBK"/>
        <charset val="134"/>
      </rPr>
      <t>）发行的月刊</t>
    </r>
    <r>
      <rPr>
        <sz val="18"/>
        <rFont val="Arial"/>
        <charset val="134"/>
      </rPr>
      <t>-</t>
    </r>
    <r>
      <rPr>
        <sz val="18"/>
        <rFont val="方正书宋_GBK"/>
        <charset val="134"/>
      </rPr>
      <t>苏联的主要先驱和推动者。</t>
    </r>
    <r>
      <rPr>
        <sz val="18"/>
        <rFont val="Arial"/>
        <charset val="134"/>
      </rPr>
      <t xml:space="preserve"> </t>
    </r>
    <r>
      <rPr>
        <sz val="18"/>
        <rFont val="方正书宋_GBK"/>
        <charset val="134"/>
      </rPr>
      <t>该书于</t>
    </r>
    <r>
      <rPr>
        <sz val="18"/>
        <rFont val="Arial"/>
        <charset val="134"/>
      </rPr>
      <t>1964</t>
    </r>
    <r>
      <rPr>
        <sz val="18"/>
        <rFont val="方正书宋_GBK"/>
        <charset val="134"/>
      </rPr>
      <t>年至</t>
    </r>
    <r>
      <rPr>
        <sz val="18"/>
        <rFont val="Arial"/>
        <charset val="134"/>
      </rPr>
      <t>1992</t>
    </r>
    <r>
      <rPr>
        <sz val="18"/>
        <rFont val="方正书宋_GBK"/>
        <charset val="134"/>
      </rPr>
      <t>年，版。</t>
    </r>
  </si>
  <si>
    <r>
      <rPr>
        <sz val="18"/>
        <rFont val="Arial"/>
        <charset val="0"/>
      </rPr>
      <t>Флакон одеколона «Северный» 
“</t>
    </r>
    <r>
      <rPr>
        <sz val="18"/>
        <rFont val="方正书宋_GBK"/>
        <charset val="0"/>
      </rPr>
      <t>北方</t>
    </r>
    <r>
      <rPr>
        <sz val="18"/>
        <rFont val="Arial"/>
        <charset val="0"/>
      </rPr>
      <t>”</t>
    </r>
    <r>
      <rPr>
        <sz val="18"/>
        <rFont val="方正书宋_GBK"/>
        <charset val="0"/>
      </rPr>
      <t>古龙水</t>
    </r>
    <r>
      <rPr>
        <sz val="18"/>
        <rFont val="Arial"/>
        <charset val="0"/>
      </rPr>
      <t xml:space="preserve">
'Nordic' cologne bottle</t>
    </r>
  </si>
  <si>
    <r>
      <rPr>
        <sz val="18"/>
        <rFont val="Arial"/>
        <charset val="0"/>
      </rPr>
      <t xml:space="preserve">Казимир Малевич
</t>
    </r>
    <r>
      <rPr>
        <sz val="18"/>
        <rFont val="方正书宋_GBK"/>
        <charset val="0"/>
      </rPr>
      <t>卡济米尔</t>
    </r>
    <r>
      <rPr>
        <sz val="18"/>
        <rFont val="Arial"/>
        <charset val="0"/>
      </rPr>
      <t>·</t>
    </r>
    <r>
      <rPr>
        <sz val="18"/>
        <rFont val="方正书宋_GBK"/>
        <charset val="0"/>
      </rPr>
      <t>马列维奇</t>
    </r>
    <r>
      <rPr>
        <sz val="18"/>
        <rFont val="Arial"/>
        <charset val="0"/>
      </rPr>
      <t xml:space="preserve">
Kazimir Malevich</t>
    </r>
  </si>
  <si>
    <r>
      <rPr>
        <sz val="18"/>
        <rFont val="Arial"/>
        <charset val="0"/>
      </rPr>
      <t xml:space="preserve">высота 20 см, ширина 9 см
</t>
    </r>
    <r>
      <rPr>
        <sz val="18"/>
        <rFont val="汉仪书宋二KW"/>
        <charset val="0"/>
      </rPr>
      <t>高</t>
    </r>
    <r>
      <rPr>
        <sz val="18"/>
        <rFont val="Arial"/>
        <charset val="0"/>
      </rPr>
      <t>20</t>
    </r>
    <r>
      <rPr>
        <sz val="18"/>
        <rFont val="汉仪书宋二KW"/>
        <charset val="0"/>
      </rPr>
      <t>厘米、宽</t>
    </r>
    <r>
      <rPr>
        <sz val="18"/>
        <rFont val="Arial"/>
        <charset val="0"/>
      </rPr>
      <t>9</t>
    </r>
    <r>
      <rPr>
        <sz val="18"/>
        <rFont val="汉仪书宋二KW"/>
        <charset val="0"/>
      </rPr>
      <t>厘米</t>
    </r>
    <r>
      <rPr>
        <sz val="18"/>
        <rFont val="Arial"/>
        <charset val="0"/>
      </rPr>
      <t xml:space="preserve">
height 20 cm, width 9 cm</t>
    </r>
  </si>
  <si>
    <r>
      <rPr>
        <sz val="18"/>
        <rFont val="Arial"/>
        <charset val="0"/>
      </rPr>
      <t xml:space="preserve">Стекло
</t>
    </r>
    <r>
      <rPr>
        <sz val="18"/>
        <rFont val="汉仪书宋二KW"/>
        <charset val="0"/>
      </rPr>
      <t>玻璃</t>
    </r>
    <r>
      <rPr>
        <sz val="18"/>
        <rFont val="Arial"/>
        <charset val="0"/>
      </rPr>
      <t xml:space="preserve">
glass</t>
    </r>
  </si>
  <si>
    <r>
      <rPr>
        <sz val="18"/>
        <rFont val="Arial"/>
        <charset val="134"/>
      </rPr>
      <t xml:space="preserve">Казимир Малевич разработал дизайн этого стеклянного флакона еще до революции, в 1911 году, по заказу Александра Брокара, владельца московской парфюмерной фабрики «Брокар и Ко», крупнейшей в Европе на тот момент. Малевич придал флакону форму айсберга, увенчанного фигуркой белого медведя. . </t>
    </r>
    <r>
      <rPr>
        <sz val="18"/>
        <rFont val="方正书宋_GBK"/>
        <charset val="134"/>
      </rPr>
      <t>卡齐米尔</t>
    </r>
    <r>
      <rPr>
        <sz val="18"/>
        <rFont val="Arial"/>
        <charset val="134"/>
      </rPr>
      <t>·</t>
    </r>
    <r>
      <rPr>
        <sz val="18"/>
        <rFont val="方正书宋_GBK"/>
        <charset val="134"/>
      </rPr>
      <t>马列维奇（</t>
    </r>
    <r>
      <rPr>
        <sz val="18"/>
        <rFont val="Arial"/>
        <charset val="134"/>
      </rPr>
      <t>Kazimir Malevich</t>
    </r>
    <r>
      <rPr>
        <sz val="18"/>
        <rFont val="方正书宋_GBK"/>
        <charset val="134"/>
      </rPr>
      <t>）在革命之前的</t>
    </r>
    <r>
      <rPr>
        <sz val="18"/>
        <rFont val="Arial"/>
        <charset val="134"/>
      </rPr>
      <t>1911</t>
    </r>
    <r>
      <rPr>
        <sz val="18"/>
        <rFont val="方正书宋_GBK"/>
        <charset val="134"/>
      </rPr>
      <t>年受亚历山大</t>
    </r>
    <r>
      <rPr>
        <sz val="18"/>
        <rFont val="Arial"/>
        <charset val="134"/>
      </rPr>
      <t>·</t>
    </r>
    <r>
      <rPr>
        <sz val="18"/>
        <rFont val="方正书宋_GBK"/>
        <charset val="134"/>
      </rPr>
      <t>布罗卡（</t>
    </r>
    <r>
      <rPr>
        <sz val="18"/>
        <rFont val="Arial"/>
        <charset val="134"/>
      </rPr>
      <t>Alexander Brokar</t>
    </r>
    <r>
      <rPr>
        <sz val="18"/>
        <rFont val="方正书宋_GBK"/>
        <charset val="134"/>
      </rPr>
      <t>）的委托设计了这种玻璃瓶。马列维奇为瓶子设计了一个像冰山一样的形状，上面放着一只北极熊雕像。最初，它是使用具有裂纹效果的复杂裂纹技术生产的。</t>
    </r>
    <r>
      <rPr>
        <sz val="18"/>
        <rFont val="Arial"/>
        <charset val="134"/>
      </rPr>
      <t>1922</t>
    </r>
    <r>
      <rPr>
        <sz val="18"/>
        <rFont val="方正书宋_GBK"/>
        <charset val="134"/>
      </rPr>
      <t>年</t>
    </r>
    <r>
      <rPr>
        <sz val="18"/>
        <rFont val="Arial"/>
        <charset val="134"/>
      </rPr>
      <t>11</t>
    </r>
    <r>
      <rPr>
        <sz val="18"/>
        <rFont val="方正书宋_GBK"/>
        <charset val="134"/>
      </rPr>
      <t>月，布罗卡德（</t>
    </r>
    <r>
      <rPr>
        <sz val="18"/>
        <rFont val="Arial"/>
        <charset val="134"/>
      </rPr>
      <t>Brocard</t>
    </r>
    <r>
      <rPr>
        <sz val="18"/>
        <rFont val="方正书宋_GBK"/>
        <charset val="134"/>
      </rPr>
      <t>）的工厂更名为国立肥皂和香水工厂</t>
    </r>
    <r>
      <rPr>
        <sz val="18"/>
        <rFont val="Arial"/>
        <charset val="134"/>
      </rPr>
      <t>“</t>
    </r>
    <r>
      <rPr>
        <sz val="18"/>
        <rFont val="方正书宋_GBK"/>
        <charset val="134"/>
      </rPr>
      <t>新的曙光</t>
    </r>
    <r>
      <rPr>
        <sz val="18"/>
        <rFont val="Arial"/>
        <charset val="134"/>
      </rPr>
      <t>”</t>
    </r>
    <r>
      <rPr>
        <sz val="18"/>
        <rFont val="方正书宋_GBK"/>
        <charset val="134"/>
      </rPr>
      <t>（</t>
    </r>
    <r>
      <rPr>
        <sz val="18"/>
        <rFont val="Arial"/>
        <charset val="134"/>
      </rPr>
      <t>Novaya Zarya</t>
    </r>
    <r>
      <rPr>
        <sz val="18"/>
        <rFont val="方正书宋_GBK"/>
        <charset val="134"/>
      </rPr>
      <t>）；</t>
    </r>
    <r>
      <rPr>
        <sz val="18"/>
        <rFont val="Arial"/>
        <charset val="134"/>
      </rPr>
      <t xml:space="preserve"> </t>
    </r>
    <r>
      <rPr>
        <sz val="18"/>
        <rFont val="方正书宋_GBK"/>
        <charset val="134"/>
      </rPr>
      <t>用以制作瓶子的质地和形状的工艺逐渐简化，整体形态变得更趋向于几何状。在苏联，这种古龙水很受欢迎，在许多家庭中都可以看到。它一直被生产到了</t>
    </r>
    <r>
      <rPr>
        <sz val="18"/>
        <rFont val="Arial"/>
        <charset val="134"/>
      </rPr>
      <t>1996</t>
    </r>
    <r>
      <rPr>
        <sz val="18"/>
        <rFont val="方正书宋_GBK"/>
        <charset val="134"/>
      </rPr>
      <t>年。</t>
    </r>
  </si>
  <si>
    <r>
      <rPr>
        <sz val="11"/>
        <rFont val="Arial"/>
        <charset val="0"/>
      </rPr>
      <t>Завод «Новая заря»
“</t>
    </r>
    <r>
      <rPr>
        <sz val="11"/>
        <rFont val="方正书宋_GBK"/>
        <charset val="0"/>
      </rPr>
      <t>新曙光</t>
    </r>
    <r>
      <rPr>
        <sz val="11"/>
        <rFont val="Arial"/>
        <charset val="0"/>
      </rPr>
      <t>”</t>
    </r>
    <r>
      <rPr>
        <sz val="11"/>
        <rFont val="方正书宋_GBK"/>
        <charset val="0"/>
      </rPr>
      <t>工厂</t>
    </r>
    <r>
      <rPr>
        <sz val="11"/>
        <rFont val="Arial"/>
        <charset val="0"/>
      </rPr>
      <t xml:space="preserve">
Novaya Zarya Factory</t>
    </r>
  </si>
  <si>
    <t>1911-1996</t>
  </si>
  <si>
    <t>Революция в быту</t>
  </si>
  <si>
    <t>Education propaganda
 posters. 
1920-1930年代的教育宣传海报</t>
  </si>
  <si>
    <t>设计者：亚历山大·罗钦科</t>
  </si>
  <si>
    <t xml:space="preserve">
 </t>
  </si>
  <si>
    <t>1 0000
(中方估价)</t>
  </si>
  <si>
    <t>0号厅</t>
  </si>
  <si>
    <t>Klinom krasnym bei belykh (Beat the Whites with the Red Wedge)
Klinom krasnym bei belykh（用红色楔子击败白人）</t>
  </si>
  <si>
    <t>El Lissitzky
李茨斯基</t>
  </si>
  <si>
    <t>48,8 x 69,2 cm 61,2 x 77,3 x 3,1 cm</t>
  </si>
  <si>
    <t>原作
Original</t>
  </si>
  <si>
    <t xml:space="preserve">100 000 </t>
  </si>
  <si>
    <r>
      <rPr>
        <sz val="11"/>
        <rFont val="Arial"/>
        <charset val="0"/>
      </rPr>
      <t xml:space="preserve">
Private collection of Sergo Grigoryan
Sergo Grigoryan</t>
    </r>
    <r>
      <rPr>
        <sz val="11"/>
        <rFont val="方正书宋_GBK"/>
        <charset val="0"/>
      </rPr>
      <t>的收藏</t>
    </r>
  </si>
  <si>
    <r>
      <rPr>
        <sz val="18"/>
        <rFont val="Arial"/>
        <charset val="134"/>
      </rPr>
      <t xml:space="preserve">Шаболовская башня в Москве  
</t>
    </r>
    <r>
      <rPr>
        <sz val="18"/>
        <rFont val="方正书宋_GBK"/>
        <charset val="134"/>
      </rPr>
      <t>莫斯科沙波洛夫斯卡塔</t>
    </r>
    <r>
      <rPr>
        <sz val="18"/>
        <rFont val="Arial"/>
        <charset val="134"/>
      </rPr>
      <t xml:space="preserve"> 
Shabolovskaya Tower in Moscow</t>
    </r>
  </si>
  <si>
    <r>
      <rPr>
        <sz val="18"/>
        <rFont val="Arial"/>
        <charset val="134"/>
      </rPr>
      <t xml:space="preserve">Владимир Шухов 
</t>
    </r>
    <r>
      <rPr>
        <sz val="18"/>
        <rFont val="方正书宋_GBK"/>
        <charset val="134"/>
      </rPr>
      <t>弗拉基米尔</t>
    </r>
    <r>
      <rPr>
        <sz val="18"/>
        <rFont val="Arial"/>
        <charset val="134"/>
      </rPr>
      <t>·</t>
    </r>
    <r>
      <rPr>
        <sz val="18"/>
        <rFont val="方正书宋_GBK"/>
        <charset val="134"/>
      </rPr>
      <t>舒霍夫</t>
    </r>
    <r>
      <rPr>
        <sz val="18"/>
        <rFont val="Arial"/>
        <charset val="134"/>
      </rPr>
      <t xml:space="preserve"> 
Vladimir Shukhov</t>
    </r>
  </si>
  <si>
    <r>
      <rPr>
        <sz val="18"/>
        <rFont val="Arial"/>
        <charset val="134"/>
      </rPr>
      <t xml:space="preserve">высота 3 м 
</t>
    </r>
    <r>
      <rPr>
        <sz val="18"/>
        <rFont val="汉仪书宋二KW"/>
        <charset val="134"/>
      </rPr>
      <t>高</t>
    </r>
    <r>
      <rPr>
        <sz val="18"/>
        <rFont val="Arial"/>
        <charset val="134"/>
      </rPr>
      <t>3</t>
    </r>
    <r>
      <rPr>
        <sz val="18"/>
        <rFont val="汉仪书宋二KW"/>
        <charset val="134"/>
      </rPr>
      <t>米</t>
    </r>
    <r>
      <rPr>
        <sz val="18"/>
        <rFont val="Arial"/>
        <charset val="134"/>
      </rPr>
      <t xml:space="preserve"> 
height 3 m</t>
    </r>
  </si>
  <si>
    <r>
      <rPr>
        <sz val="18"/>
        <rFont val="Arial"/>
        <charset val="134"/>
      </rPr>
      <t>проволока АМЦ 4 мм с промежуточными кольцами, покраска 
4</t>
    </r>
    <r>
      <rPr>
        <sz val="18"/>
        <rFont val="汉仪书宋二KW"/>
        <charset val="134"/>
      </rPr>
      <t>毫米金属丝，油漆</t>
    </r>
    <r>
      <rPr>
        <sz val="18"/>
        <rFont val="Arial"/>
        <charset val="134"/>
      </rPr>
      <t xml:space="preserve"> 
4 mm aluminium wire with spacer rings, painted </t>
    </r>
  </si>
  <si>
    <r>
      <rPr>
        <sz val="18"/>
        <rFont val="Arial"/>
        <charset val="134"/>
      </rPr>
      <t xml:space="preserve">Интерьер рабочего клуба для Советского павильона в Париже 
</t>
    </r>
    <r>
      <rPr>
        <sz val="18"/>
        <rFont val="方正书宋_GBK"/>
        <charset val="134"/>
      </rPr>
      <t>巴黎苏联工人俱乐部內饰</t>
    </r>
    <r>
      <rPr>
        <sz val="18"/>
        <rFont val="Arial"/>
        <charset val="134"/>
      </rPr>
      <t xml:space="preserve"> 
Worker's Club interior design for the Soviet pavillion at the Paris Expo</t>
    </r>
  </si>
  <si>
    <r>
      <rPr>
        <sz val="18"/>
        <rFont val="Arial"/>
        <charset val="134"/>
      </rPr>
      <t xml:space="preserve">Александр Родченко 
</t>
    </r>
    <r>
      <rPr>
        <sz val="18"/>
        <rFont val="方正书宋_GBK"/>
        <charset val="134"/>
      </rPr>
      <t>亚历山大</t>
    </r>
    <r>
      <rPr>
        <sz val="18"/>
        <rFont val="Arial"/>
        <charset val="134"/>
      </rPr>
      <t>·</t>
    </r>
    <r>
      <rPr>
        <sz val="18"/>
        <rFont val="方正书宋_GBK"/>
        <charset val="134"/>
      </rPr>
      <t>罗德琴科</t>
    </r>
    <r>
      <rPr>
        <sz val="18"/>
        <rFont val="Arial"/>
        <charset val="134"/>
      </rPr>
      <t xml:space="preserve"> 
Alexander Rodchenko</t>
    </r>
  </si>
  <si>
    <r>
      <rPr>
        <sz val="18"/>
        <rFont val="Arial"/>
        <charset val="134"/>
      </rPr>
      <t xml:space="preserve">слева направо:                                                 1. высота 80 см, ширина 32 см, толщина 1,4 см                                              2. высота 90 см, ширина 32 см, толщина 1,3 см                          </t>
    </r>
    <r>
      <rPr>
        <sz val="18"/>
        <rFont val="方正书宋_GBK"/>
        <charset val="134"/>
      </rPr>
      <t>从左到右：</t>
    </r>
    <r>
      <rPr>
        <sz val="18"/>
        <rFont val="Arial"/>
        <charset val="134"/>
      </rPr>
      <t>1.</t>
    </r>
    <r>
      <rPr>
        <sz val="18"/>
        <rFont val="方正书宋_GBK"/>
        <charset val="134"/>
      </rPr>
      <t>高</t>
    </r>
    <r>
      <rPr>
        <sz val="18"/>
        <rFont val="Arial"/>
        <charset val="134"/>
      </rPr>
      <t>80</t>
    </r>
    <r>
      <rPr>
        <sz val="18"/>
        <rFont val="方正书宋_GBK"/>
        <charset val="134"/>
      </rPr>
      <t>厘米，宽</t>
    </r>
    <r>
      <rPr>
        <sz val="18"/>
        <rFont val="Arial"/>
        <charset val="134"/>
      </rPr>
      <t>32</t>
    </r>
    <r>
      <rPr>
        <sz val="18"/>
        <rFont val="方正书宋_GBK"/>
        <charset val="134"/>
      </rPr>
      <t>厘米，厚</t>
    </r>
    <r>
      <rPr>
        <sz val="18"/>
        <rFont val="Arial"/>
        <charset val="134"/>
      </rPr>
      <t>1.4</t>
    </r>
    <r>
      <rPr>
        <sz val="18"/>
        <rFont val="方正书宋_GBK"/>
        <charset val="134"/>
      </rPr>
      <t>厘米</t>
    </r>
    <r>
      <rPr>
        <sz val="18"/>
        <rFont val="Arial"/>
        <charset val="134"/>
      </rPr>
      <t xml:space="preserve">
    2.</t>
    </r>
    <r>
      <rPr>
        <sz val="18"/>
        <rFont val="方正书宋_GBK"/>
        <charset val="134"/>
      </rPr>
      <t>高</t>
    </r>
    <r>
      <rPr>
        <sz val="18"/>
        <rFont val="Arial"/>
        <charset val="134"/>
      </rPr>
      <t>90cm</t>
    </r>
    <r>
      <rPr>
        <sz val="18"/>
        <rFont val="方正书宋_GBK"/>
        <charset val="134"/>
      </rPr>
      <t>，宽</t>
    </r>
    <r>
      <rPr>
        <sz val="18"/>
        <rFont val="Arial"/>
        <charset val="134"/>
      </rPr>
      <t>32cm</t>
    </r>
    <r>
      <rPr>
        <sz val="18"/>
        <rFont val="方正书宋_GBK"/>
        <charset val="134"/>
      </rPr>
      <t>，厚</t>
    </r>
    <r>
      <rPr>
        <sz val="18"/>
        <rFont val="Arial"/>
        <charset val="134"/>
      </rPr>
      <t>1.3cm</t>
    </r>
  </si>
  <si>
    <r>
      <rPr>
        <sz val="18"/>
        <rFont val="汉仪书宋二KW"/>
        <charset val="134"/>
      </rPr>
      <t>复合媒材</t>
    </r>
    <r>
      <rPr>
        <sz val="18"/>
        <rFont val="Arial"/>
        <charset val="134"/>
      </rPr>
      <t xml:space="preserve"> 
mixed media</t>
    </r>
  </si>
  <si>
    <r>
      <rPr>
        <sz val="18"/>
        <rFont val="Arial"/>
        <charset val="134"/>
      </rPr>
      <t xml:space="preserve">Платье-туника </t>
    </r>
    <r>
      <rPr>
        <sz val="18"/>
        <rFont val="方正书宋_GBK"/>
        <charset val="134"/>
      </rPr>
      <t>先锋派服装设计</t>
    </r>
  </si>
  <si>
    <r>
      <rPr>
        <sz val="18"/>
        <rFont val="Arial"/>
        <charset val="134"/>
      </rPr>
      <t xml:space="preserve">Варвара Степанова 
</t>
    </r>
    <r>
      <rPr>
        <sz val="18"/>
        <rFont val="方正书宋_GBK"/>
        <charset val="134"/>
      </rPr>
      <t>瓦尔瓦拉</t>
    </r>
    <r>
      <rPr>
        <sz val="18"/>
        <rFont val="Arial"/>
        <charset val="134"/>
      </rPr>
      <t>·</t>
    </r>
    <r>
      <rPr>
        <sz val="18"/>
        <rFont val="方正书宋_GBK"/>
        <charset val="134"/>
      </rPr>
      <t>斯捷潘诺娃</t>
    </r>
    <r>
      <rPr>
        <sz val="18"/>
        <rFont val="Arial"/>
        <charset val="134"/>
      </rPr>
      <t xml:space="preserve"> 
Varvara Stepanova</t>
    </r>
  </si>
  <si>
    <r>
      <rPr>
        <sz val="18"/>
        <rFont val="汉仪书宋二KW"/>
        <charset val="134"/>
      </rPr>
      <t>平铺：长</t>
    </r>
    <r>
      <rPr>
        <sz val="18"/>
        <rFont val="Arial"/>
        <charset val="134"/>
      </rPr>
      <t>1.5</t>
    </r>
    <r>
      <rPr>
        <sz val="18"/>
        <rFont val="汉仪书宋二KW"/>
        <charset val="134"/>
      </rPr>
      <t>米，宽</t>
    </r>
    <r>
      <rPr>
        <sz val="18"/>
        <rFont val="Arial"/>
        <charset val="134"/>
      </rPr>
      <t>0.9</t>
    </r>
    <r>
      <rPr>
        <sz val="18"/>
        <rFont val="汉仪书宋二KW"/>
        <charset val="134"/>
      </rPr>
      <t>米</t>
    </r>
  </si>
  <si>
    <r>
      <rPr>
        <sz val="18"/>
        <rFont val="Arial"/>
        <charset val="134"/>
      </rPr>
      <t xml:space="preserve">ткань 
</t>
    </r>
    <r>
      <rPr>
        <sz val="18"/>
        <rFont val="汉仪书宋二KW"/>
        <charset val="134"/>
      </rPr>
      <t>布</t>
    </r>
    <r>
      <rPr>
        <sz val="18"/>
        <rFont val="Arial"/>
        <charset val="134"/>
      </rPr>
      <t xml:space="preserve"> 
fabric</t>
    </r>
  </si>
  <si>
    <r>
      <rPr>
        <sz val="18"/>
        <rFont val="Arial"/>
        <charset val="134"/>
      </rPr>
      <t xml:space="preserve">Костюм Расплюева к спектаклю 
«Смерть Тарелкина» по пьесе Александра Сухово-Кобылина
</t>
    </r>
    <r>
      <rPr>
        <sz val="18"/>
        <rFont val="方正书宋_GBK"/>
        <charset val="134"/>
      </rPr>
      <t>先锋派服装设计：根据亚历山大</t>
    </r>
    <r>
      <rPr>
        <sz val="18"/>
        <rFont val="Arial"/>
        <charset val="134"/>
      </rPr>
      <t>·</t>
    </r>
    <r>
      <rPr>
        <sz val="18"/>
        <rFont val="方正书宋_GBK"/>
        <charset val="134"/>
      </rPr>
      <t>苏霍沃</t>
    </r>
    <r>
      <rPr>
        <sz val="18"/>
        <rFont val="Arial"/>
        <charset val="134"/>
      </rPr>
      <t>-</t>
    </r>
    <r>
      <rPr>
        <sz val="18"/>
        <rFont val="方正书宋_GBK"/>
        <charset val="134"/>
      </rPr>
      <t>科贝林歌剧改编的话剧《塔列尔金之死》拉斯普留耶夫服装</t>
    </r>
    <r>
      <rPr>
        <sz val="18"/>
        <rFont val="Arial"/>
        <charset val="134"/>
      </rPr>
      <t xml:space="preserve"> </t>
    </r>
  </si>
  <si>
    <r>
      <rPr>
        <sz val="18"/>
        <rFont val="Arial"/>
        <charset val="134"/>
      </rPr>
      <t xml:space="preserve">Сценические костюмы для постановки "Победа над Солнцем" Stage costumes for the production "Victory over the Sun"
</t>
    </r>
    <r>
      <rPr>
        <sz val="18"/>
        <rFont val="方正书宋_GBK"/>
        <charset val="134"/>
      </rPr>
      <t>先锋派服装设计：</t>
    </r>
    <r>
      <rPr>
        <sz val="18"/>
        <rFont val="Arial"/>
        <charset val="134"/>
      </rPr>
      <t xml:space="preserve">" </t>
    </r>
    <r>
      <rPr>
        <sz val="18"/>
        <rFont val="方正书宋_GBK"/>
        <charset val="134"/>
      </rPr>
      <t>为《太阳的胜利》制作的布偶</t>
    </r>
  </si>
  <si>
    <r>
      <rPr>
        <sz val="18"/>
        <rFont val="Arial"/>
        <charset val="134"/>
      </rPr>
      <t xml:space="preserve">льняная окрашенная ткань различной текстуры linen dyed fabric of various textures
</t>
    </r>
    <r>
      <rPr>
        <sz val="18"/>
        <rFont val="方正书宋_GBK"/>
        <charset val="134"/>
      </rPr>
      <t>各种质地的亚麻染色织物</t>
    </r>
  </si>
  <si>
    <r>
      <rPr>
        <sz val="18"/>
        <rFont val="Arial"/>
        <charset val="134"/>
      </rPr>
      <t xml:space="preserve">Сценические костюмы для постановки "Победа над Солнцем" Stage costumes for the production "Victory over the Sun"
</t>
    </r>
    <r>
      <rPr>
        <sz val="18"/>
        <rFont val="方正书宋_GBK"/>
        <charset val="134"/>
      </rPr>
      <t>先锋派服装设计：</t>
    </r>
    <r>
      <rPr>
        <sz val="18"/>
        <rFont val="Arial"/>
        <charset val="134"/>
      </rPr>
      <t xml:space="preserve">" </t>
    </r>
    <r>
      <rPr>
        <sz val="18"/>
        <rFont val="方正书宋_GBK"/>
        <charset val="134"/>
      </rPr>
      <t>为《太阳的胜利》制作的舞台服装</t>
    </r>
  </si>
  <si>
    <t>合计</t>
  </si>
</sst>
</file>

<file path=xl/styles.xml><?xml version="1.0" encoding="utf-8"?>
<styleSheet xmlns="http://schemas.openxmlformats.org/spreadsheetml/2006/main">
  <numFmts count="4">
    <numFmt numFmtId="43" formatCode="_ * #,##0.00_ ;_ * \-#,##0.00_ ;_ * &quot;-&quot;??_ ;_ @_ "/>
    <numFmt numFmtId="42" formatCode="_ &quot;￥&quot;* #,##0_ ;_ &quot;￥&quot;* \-#,##0_ ;_ &quot;￥&quot;* &quot;-&quot;_ ;_ @_ "/>
    <numFmt numFmtId="41" formatCode="_ * #,##0_ ;_ * \-#,##0_ ;_ * &quot;-&quot;_ ;_ @_ "/>
    <numFmt numFmtId="44" formatCode="_ &quot;￥&quot;* #,##0.00_ ;_ &quot;￥&quot;* \-#,##0.00_ ;_ &quot;￥&quot;* &quot;-&quot;??_ ;_ @_ "/>
  </numFmts>
  <fonts count="66">
    <font>
      <sz val="12"/>
      <name val="宋体"/>
      <charset val="134"/>
      <scheme val="minor"/>
    </font>
    <font>
      <sz val="24"/>
      <name val="宋体"/>
      <charset val="134"/>
      <scheme val="minor"/>
    </font>
    <font>
      <b/>
      <sz val="36"/>
      <name val="方正书宋_GBK"/>
      <charset val="134"/>
    </font>
    <font>
      <sz val="11"/>
      <name val="黑体"/>
      <charset val="134"/>
    </font>
    <font>
      <sz val="18"/>
      <name val="方正书宋_GBK"/>
      <charset val="134"/>
    </font>
    <font>
      <sz val="18"/>
      <name val="方正书宋_GBK"/>
      <charset val="1"/>
    </font>
    <font>
      <sz val="11"/>
      <name val="Arial"/>
      <charset val="134"/>
    </font>
    <font>
      <sz val="18"/>
      <name val="Arial"/>
      <charset val="134"/>
    </font>
    <font>
      <sz val="18"/>
      <name val="Arial"/>
      <charset val="0"/>
    </font>
    <font>
      <sz val="18"/>
      <name val="Times New Roman"/>
      <charset val="1"/>
    </font>
    <font>
      <sz val="18"/>
      <name val="宋体"/>
      <charset val="134"/>
    </font>
    <font>
      <b/>
      <sz val="18"/>
      <name val="Arial"/>
      <charset val="134"/>
    </font>
    <font>
      <sz val="18"/>
      <color indexed="8"/>
      <name val="Arial"/>
      <charset val="0"/>
    </font>
    <font>
      <sz val="18"/>
      <color rgb="FF000000"/>
      <name val="Arial"/>
      <charset val="0"/>
    </font>
    <font>
      <sz val="11"/>
      <name val="宋体"/>
      <charset val="134"/>
    </font>
    <font>
      <sz val="11"/>
      <name val="Arial"/>
      <charset val="0"/>
    </font>
    <font>
      <b/>
      <sz val="11"/>
      <name val="Arial"/>
      <charset val="134"/>
    </font>
    <font>
      <sz val="11"/>
      <name val="Times New Roman"/>
      <charset val="1"/>
    </font>
    <font>
      <sz val="11"/>
      <name val="Arial"/>
      <charset val="204"/>
    </font>
    <font>
      <sz val="11"/>
      <name val="方正书宋_GBK"/>
      <charset val="0"/>
    </font>
    <font>
      <sz val="11"/>
      <name val="Times New Roman"/>
      <charset val="134"/>
    </font>
    <font>
      <sz val="12"/>
      <name val="Times New Roman"/>
      <charset val="1"/>
    </font>
    <font>
      <sz val="11"/>
      <color rgb="FF000000"/>
      <name val="Arial"/>
      <charset val="0"/>
    </font>
    <font>
      <sz val="11"/>
      <name val="方正书宋_GBK"/>
      <charset val="134"/>
    </font>
    <font>
      <sz val="24"/>
      <name val="Times New Roman"/>
      <charset val="134"/>
    </font>
    <font>
      <sz val="24"/>
      <name val="Arial"/>
      <charset val="134"/>
    </font>
    <font>
      <u/>
      <sz val="11"/>
      <name val="Arial"/>
      <charset val="134"/>
    </font>
    <font>
      <sz val="18"/>
      <name val="方正书宋_GBK"/>
      <charset val="0"/>
    </font>
    <font>
      <sz val="18"/>
      <name val="宋体"/>
      <charset val="134"/>
      <scheme val="minor"/>
    </font>
    <font>
      <vertAlign val="superscript"/>
      <sz val="18"/>
      <name val="宋体"/>
      <charset val="134"/>
      <scheme val="minor"/>
    </font>
    <font>
      <sz val="18"/>
      <name val="Times New Roman"/>
      <charset val="134"/>
    </font>
    <font>
      <sz val="18"/>
      <name val="汉仪书宋二KW"/>
      <charset val="134"/>
    </font>
    <font>
      <sz val="14"/>
      <name val="宋体"/>
      <charset val="134"/>
      <scheme val="minor"/>
    </font>
    <font>
      <sz val="11"/>
      <name val="宋体"/>
      <charset val="134"/>
      <scheme val="minor"/>
    </font>
    <font>
      <sz val="11"/>
      <name val="方正书宋_GBK"/>
      <charset val="1"/>
    </font>
    <font>
      <strike/>
      <sz val="11"/>
      <name val="Arial"/>
      <charset val="0"/>
    </font>
    <font>
      <sz val="11"/>
      <color theme="1"/>
      <name val="宋体"/>
      <charset val="0"/>
      <scheme val="minor"/>
    </font>
    <font>
      <sz val="11"/>
      <color theme="0"/>
      <name val="宋体"/>
      <charset val="0"/>
      <scheme val="minor"/>
    </font>
    <font>
      <sz val="12"/>
      <color theme="1"/>
      <name val="宋体"/>
      <charset val="134"/>
      <scheme val="minor"/>
    </font>
    <font>
      <sz val="11"/>
      <color rgb="FFFF0000"/>
      <name val="宋体"/>
      <charset val="0"/>
      <scheme val="minor"/>
    </font>
    <font>
      <b/>
      <sz val="13"/>
      <color theme="3"/>
      <name val="宋体"/>
      <charset val="134"/>
      <scheme val="minor"/>
    </font>
    <font>
      <b/>
      <sz val="11"/>
      <color theme="3"/>
      <name val="宋体"/>
      <charset val="134"/>
      <scheme val="minor"/>
    </font>
    <font>
      <b/>
      <sz val="11"/>
      <color rgb="FFFFFFFF"/>
      <name val="宋体"/>
      <charset val="0"/>
      <scheme val="minor"/>
    </font>
    <font>
      <b/>
      <sz val="18"/>
      <color theme="3"/>
      <name val="宋体"/>
      <charset val="134"/>
      <scheme val="minor"/>
    </font>
    <font>
      <b/>
      <sz val="11"/>
      <color rgb="FFFA7D00"/>
      <name val="宋体"/>
      <charset val="0"/>
      <scheme val="minor"/>
    </font>
    <font>
      <i/>
      <sz val="11"/>
      <color rgb="FF7F7F7F"/>
      <name val="宋体"/>
      <charset val="0"/>
      <scheme val="minor"/>
    </font>
    <font>
      <b/>
      <sz val="15"/>
      <color theme="3"/>
      <name val="宋体"/>
      <charset val="134"/>
      <scheme val="minor"/>
    </font>
    <font>
      <b/>
      <sz val="11"/>
      <color rgb="FF3F3F3F"/>
      <name val="宋体"/>
      <charset val="0"/>
      <scheme val="minor"/>
    </font>
    <font>
      <sz val="11"/>
      <color rgb="FF9C0006"/>
      <name val="宋体"/>
      <charset val="0"/>
      <scheme val="minor"/>
    </font>
    <font>
      <sz val="11"/>
      <color theme="1"/>
      <name val="宋体"/>
      <charset val="204"/>
      <scheme val="minor"/>
    </font>
    <font>
      <b/>
      <sz val="11"/>
      <color theme="1"/>
      <name val="宋体"/>
      <charset val="0"/>
      <scheme val="minor"/>
    </font>
    <font>
      <sz val="11"/>
      <color rgb="FF9C6500"/>
      <name val="宋体"/>
      <charset val="0"/>
      <scheme val="minor"/>
    </font>
    <font>
      <u/>
      <sz val="11"/>
      <color rgb="FF0000FF"/>
      <name val="宋体"/>
      <charset val="0"/>
      <scheme val="minor"/>
    </font>
    <font>
      <u/>
      <sz val="11"/>
      <color rgb="FF800080"/>
      <name val="宋体"/>
      <charset val="0"/>
      <scheme val="minor"/>
    </font>
    <font>
      <sz val="11"/>
      <color rgb="FF006100"/>
      <name val="宋体"/>
      <charset val="0"/>
      <scheme val="minor"/>
    </font>
    <font>
      <sz val="11"/>
      <color rgb="FF3F3F76"/>
      <name val="宋体"/>
      <charset val="0"/>
      <scheme val="minor"/>
    </font>
    <font>
      <sz val="11"/>
      <color rgb="FFFA7D00"/>
      <name val="宋体"/>
      <charset val="0"/>
      <scheme val="minor"/>
    </font>
    <font>
      <sz val="36"/>
      <name val="Arial Regular"/>
      <charset val="134"/>
    </font>
    <font>
      <sz val="18"/>
      <name val="汉仪书宋二KW"/>
      <charset val="0"/>
    </font>
    <font>
      <b/>
      <sz val="18"/>
      <name val="方正书宋_GBK"/>
      <charset val="134"/>
    </font>
    <font>
      <sz val="18"/>
      <color rgb="FF000000"/>
      <name val="汉仪书宋二KW"/>
      <charset val="0"/>
    </font>
    <font>
      <sz val="18"/>
      <color rgb="FF000000"/>
      <name val="方正书宋_GBK"/>
      <charset val="0"/>
    </font>
    <font>
      <sz val="12"/>
      <name val="宋体"/>
      <charset val="134"/>
    </font>
    <font>
      <b/>
      <sz val="12"/>
      <name val="Arial"/>
      <charset val="134"/>
    </font>
    <font>
      <sz val="12"/>
      <name val="方正书宋_GBK"/>
      <charset val="1"/>
    </font>
    <font>
      <sz val="18"/>
      <color indexed="8"/>
      <name val="汉仪书宋二KW"/>
      <charset val="0"/>
    </font>
  </fonts>
  <fills count="34">
    <fill>
      <patternFill patternType="none"/>
    </fill>
    <fill>
      <patternFill patternType="gray125"/>
    </fill>
    <fill>
      <patternFill patternType="solid">
        <fgColor theme="2" tint="-0.25"/>
        <bgColor indexed="64"/>
      </patternFill>
    </fill>
    <fill>
      <patternFill patternType="solid">
        <fgColor theme="4" tint="0.599993896298105"/>
        <bgColor indexed="64"/>
      </patternFill>
    </fill>
    <fill>
      <patternFill patternType="solid">
        <fgColor theme="9"/>
        <bgColor indexed="64"/>
      </patternFill>
    </fill>
    <fill>
      <patternFill patternType="solid">
        <fgColor theme="8" tint="0.599993896298105"/>
        <bgColor indexed="64"/>
      </patternFill>
    </fill>
    <fill>
      <patternFill patternType="solid">
        <fgColor theme="9" tint="0.799981688894314"/>
        <bgColor indexed="64"/>
      </patternFill>
    </fill>
    <fill>
      <patternFill patternType="solid">
        <fgColor rgb="FFFFFFCC"/>
        <bgColor indexed="64"/>
      </patternFill>
    </fill>
    <fill>
      <patternFill patternType="solid">
        <fgColor theme="9" tint="0.599993896298105"/>
        <bgColor indexed="64"/>
      </patternFill>
    </fill>
    <fill>
      <patternFill patternType="solid">
        <fgColor theme="6" tint="0.399975585192419"/>
        <bgColor indexed="64"/>
      </patternFill>
    </fill>
    <fill>
      <patternFill patternType="solid">
        <fgColor theme="5" tint="0.599993896298105"/>
        <bgColor indexed="64"/>
      </patternFill>
    </fill>
    <fill>
      <patternFill patternType="solid">
        <fgColor rgb="FFA5A5A5"/>
        <bgColor indexed="64"/>
      </patternFill>
    </fill>
    <fill>
      <patternFill patternType="solid">
        <fgColor rgb="FFF2F2F2"/>
        <bgColor indexed="64"/>
      </patternFill>
    </fill>
    <fill>
      <patternFill patternType="solid">
        <fgColor theme="5" tint="0.399975585192419"/>
        <bgColor indexed="64"/>
      </patternFill>
    </fill>
    <fill>
      <patternFill patternType="solid">
        <fgColor theme="5" tint="0.799981688894314"/>
        <bgColor indexed="64"/>
      </patternFill>
    </fill>
    <fill>
      <patternFill patternType="solid">
        <fgColor theme="8" tint="0.399975585192419"/>
        <bgColor indexed="64"/>
      </patternFill>
    </fill>
    <fill>
      <patternFill patternType="solid">
        <fgColor rgb="FFFFC7CE"/>
        <bgColor indexed="64"/>
      </patternFill>
    </fill>
    <fill>
      <patternFill patternType="solid">
        <fgColor rgb="FFFFEB9C"/>
        <bgColor indexed="64"/>
      </patternFill>
    </fill>
    <fill>
      <patternFill patternType="solid">
        <fgColor theme="8"/>
        <bgColor indexed="64"/>
      </patternFill>
    </fill>
    <fill>
      <patternFill patternType="solid">
        <fgColor theme="7"/>
        <bgColor indexed="64"/>
      </patternFill>
    </fill>
    <fill>
      <patternFill patternType="solid">
        <fgColor theme="7" tint="0.399975585192419"/>
        <bgColor indexed="64"/>
      </patternFill>
    </fill>
    <fill>
      <patternFill patternType="solid">
        <fgColor theme="9" tint="0.399975585192419"/>
        <bgColor indexed="64"/>
      </patternFill>
    </fill>
    <fill>
      <patternFill patternType="solid">
        <fgColor theme="4" tint="0.399975585192419"/>
        <bgColor indexed="64"/>
      </patternFill>
    </fill>
    <fill>
      <patternFill patternType="solid">
        <fgColor theme="5"/>
        <bgColor indexed="64"/>
      </patternFill>
    </fill>
    <fill>
      <patternFill patternType="solid">
        <fgColor theme="8" tint="0.799981688894314"/>
        <bgColor indexed="64"/>
      </patternFill>
    </fill>
    <fill>
      <patternFill patternType="solid">
        <fgColor theme="6" tint="0.599993896298105"/>
        <bgColor indexed="64"/>
      </patternFill>
    </fill>
    <fill>
      <patternFill patternType="solid">
        <fgColor theme="4" tint="0.799981688894314"/>
        <bgColor indexed="64"/>
      </patternFill>
    </fill>
    <fill>
      <patternFill patternType="solid">
        <fgColor theme="6"/>
        <bgColor indexed="64"/>
      </patternFill>
    </fill>
    <fill>
      <patternFill patternType="solid">
        <fgColor theme="7" tint="0.799981688894314"/>
        <bgColor indexed="64"/>
      </patternFill>
    </fill>
    <fill>
      <patternFill patternType="solid">
        <fgColor theme="4"/>
        <bgColor indexed="64"/>
      </patternFill>
    </fill>
    <fill>
      <patternFill patternType="solid">
        <fgColor rgb="FFC6EFCE"/>
        <bgColor indexed="64"/>
      </patternFill>
    </fill>
    <fill>
      <patternFill patternType="solid">
        <fgColor rgb="FFFFCC99"/>
        <bgColor indexed="64"/>
      </patternFill>
    </fill>
    <fill>
      <patternFill patternType="solid">
        <fgColor theme="7" tint="0.599993896298105"/>
        <bgColor indexed="64"/>
      </patternFill>
    </fill>
    <fill>
      <patternFill patternType="solid">
        <fgColor theme="6" tint="0.799981688894314"/>
        <bgColor indexed="64"/>
      </patternFill>
    </fill>
  </fills>
  <borders count="13">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double">
        <color rgb="FF3F3F3F"/>
      </left>
      <right style="double">
        <color rgb="FF3F3F3F"/>
      </right>
      <top style="double">
        <color rgb="FF3F3F3F"/>
      </top>
      <bottom style="double">
        <color rgb="FF3F3F3F"/>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style="thin">
        <color theme="4"/>
      </top>
      <bottom style="double">
        <color theme="4"/>
      </bottom>
      <diagonal/>
    </border>
    <border>
      <left/>
      <right/>
      <top/>
      <bottom style="double">
        <color rgb="FFFF8001"/>
      </bottom>
      <diagonal/>
    </border>
  </borders>
  <cellStyleXfs count="50">
    <xf numFmtId="0" fontId="0" fillId="0" borderId="0" applyBorder="0">
      <alignment vertical="center"/>
    </xf>
    <xf numFmtId="0" fontId="49" fillId="0" borderId="0" applyBorder="0">
      <alignment vertical="center"/>
    </xf>
    <xf numFmtId="0" fontId="37" fillId="21" borderId="0" applyNumberFormat="0" applyBorder="0" applyAlignment="0" applyProtection="0">
      <alignment vertical="center"/>
    </xf>
    <xf numFmtId="0" fontId="36" fillId="28" borderId="0" applyNumberFormat="0" applyBorder="0" applyAlignment="0" applyProtection="0">
      <alignment vertical="center"/>
    </xf>
    <xf numFmtId="0" fontId="37" fillId="19" borderId="0" applyNumberFormat="0" applyBorder="0" applyAlignment="0" applyProtection="0">
      <alignment vertical="center"/>
    </xf>
    <xf numFmtId="0" fontId="55" fillId="31" borderId="9" applyNumberFormat="0" applyAlignment="0" applyProtection="0">
      <alignment vertical="center"/>
    </xf>
    <xf numFmtId="0" fontId="36" fillId="25" borderId="0" applyNumberFormat="0" applyBorder="0" applyAlignment="0" applyProtection="0">
      <alignment vertical="center"/>
    </xf>
    <xf numFmtId="0" fontId="36" fillId="33" borderId="0" applyNumberFormat="0" applyBorder="0" applyAlignment="0" applyProtection="0">
      <alignment vertical="center"/>
    </xf>
    <xf numFmtId="44" fontId="38" fillId="0" borderId="0" applyFont="0" applyFill="0" applyBorder="0" applyAlignment="0" applyProtection="0">
      <alignment vertical="center"/>
    </xf>
    <xf numFmtId="0" fontId="37" fillId="27" borderId="0" applyNumberFormat="0" applyBorder="0" applyAlignment="0" applyProtection="0">
      <alignment vertical="center"/>
    </xf>
    <xf numFmtId="9" fontId="38" fillId="0" borderId="0" applyFont="0" applyFill="0" applyBorder="0" applyAlignment="0" applyProtection="0">
      <alignment vertical="center"/>
    </xf>
    <xf numFmtId="0" fontId="37" fillId="13" borderId="0" applyNumberFormat="0" applyBorder="0" applyAlignment="0" applyProtection="0">
      <alignment vertical="center"/>
    </xf>
    <xf numFmtId="0" fontId="37" fillId="15" borderId="0" applyNumberFormat="0" applyBorder="0" applyAlignment="0" applyProtection="0">
      <alignment vertical="center"/>
    </xf>
    <xf numFmtId="0" fontId="37" fillId="23" borderId="0" applyNumberFormat="0" applyBorder="0" applyAlignment="0" applyProtection="0">
      <alignment vertical="center"/>
    </xf>
    <xf numFmtId="0" fontId="37" fillId="22" borderId="0" applyNumberFormat="0" applyBorder="0" applyAlignment="0" applyProtection="0">
      <alignment vertical="center"/>
    </xf>
    <xf numFmtId="0" fontId="37" fillId="20" borderId="0" applyNumberFormat="0" applyBorder="0" applyAlignment="0" applyProtection="0">
      <alignment vertical="center"/>
    </xf>
    <xf numFmtId="0" fontId="44" fillId="12" borderId="9" applyNumberFormat="0" applyAlignment="0" applyProtection="0">
      <alignment vertical="center"/>
    </xf>
    <xf numFmtId="0" fontId="37" fillId="29" borderId="0" applyNumberFormat="0" applyBorder="0" applyAlignment="0" applyProtection="0">
      <alignment vertical="center"/>
    </xf>
    <xf numFmtId="0" fontId="51" fillId="17" borderId="0" applyNumberFormat="0" applyBorder="0" applyAlignment="0" applyProtection="0">
      <alignment vertical="center"/>
    </xf>
    <xf numFmtId="0" fontId="36" fillId="24" borderId="0" applyNumberFormat="0" applyBorder="0" applyAlignment="0" applyProtection="0">
      <alignment vertical="center"/>
    </xf>
    <xf numFmtId="0" fontId="54" fillId="30" borderId="0" applyNumberFormat="0" applyBorder="0" applyAlignment="0" applyProtection="0">
      <alignment vertical="center"/>
    </xf>
    <xf numFmtId="0" fontId="36" fillId="26" borderId="0" applyNumberFormat="0" applyBorder="0" applyAlignment="0" applyProtection="0">
      <alignment vertical="center"/>
    </xf>
    <xf numFmtId="0" fontId="50" fillId="0" borderId="11" applyNumberFormat="0" applyFill="0" applyAlignment="0" applyProtection="0">
      <alignment vertical="center"/>
    </xf>
    <xf numFmtId="0" fontId="48" fillId="16" borderId="0" applyNumberFormat="0" applyBorder="0" applyAlignment="0" applyProtection="0">
      <alignment vertical="center"/>
    </xf>
    <xf numFmtId="0" fontId="42" fillId="11" borderId="8" applyNumberFormat="0" applyAlignment="0" applyProtection="0">
      <alignment vertical="center"/>
    </xf>
    <xf numFmtId="0" fontId="47" fillId="12" borderId="10" applyNumberFormat="0" applyAlignment="0" applyProtection="0">
      <alignment vertical="center"/>
    </xf>
    <xf numFmtId="0" fontId="46" fillId="0" borderId="6" applyNumberFormat="0" applyFill="0" applyAlignment="0" applyProtection="0">
      <alignment vertical="center"/>
    </xf>
    <xf numFmtId="0" fontId="45" fillId="0" borderId="0" applyNumberFormat="0" applyFill="0" applyBorder="0" applyAlignment="0" applyProtection="0">
      <alignment vertical="center"/>
    </xf>
    <xf numFmtId="0" fontId="36" fillId="14" borderId="0" applyNumberFormat="0" applyBorder="0" applyAlignment="0" applyProtection="0">
      <alignment vertical="center"/>
    </xf>
    <xf numFmtId="0" fontId="41" fillId="0" borderId="0" applyNumberFormat="0" applyFill="0" applyBorder="0" applyAlignment="0" applyProtection="0">
      <alignment vertical="center"/>
    </xf>
    <xf numFmtId="42" fontId="38" fillId="0" borderId="0" applyFont="0" applyFill="0" applyBorder="0" applyAlignment="0" applyProtection="0">
      <alignment vertical="center"/>
    </xf>
    <xf numFmtId="0" fontId="36" fillId="32" borderId="0" applyNumberFormat="0" applyBorder="0" applyAlignment="0" applyProtection="0">
      <alignment vertical="center"/>
    </xf>
    <xf numFmtId="43" fontId="38" fillId="0" borderId="0" applyFont="0" applyFill="0" applyBorder="0" applyAlignment="0" applyProtection="0">
      <alignment vertical="center"/>
    </xf>
    <xf numFmtId="0" fontId="53" fillId="0" borderId="0" applyNumberFormat="0" applyFill="0" applyBorder="0" applyAlignment="0" applyProtection="0">
      <alignment vertical="center"/>
    </xf>
    <xf numFmtId="0" fontId="43" fillId="0" borderId="0" applyNumberFormat="0" applyFill="0" applyBorder="0" applyAlignment="0" applyProtection="0">
      <alignment vertical="center"/>
    </xf>
    <xf numFmtId="0" fontId="36" fillId="10" borderId="0" applyNumberFormat="0" applyBorder="0" applyAlignment="0" applyProtection="0">
      <alignment vertical="center"/>
    </xf>
    <xf numFmtId="0" fontId="39" fillId="0" borderId="0" applyNumberFormat="0" applyFill="0" applyBorder="0" applyAlignment="0" applyProtection="0">
      <alignment vertical="center"/>
    </xf>
    <xf numFmtId="0" fontId="37" fillId="9" borderId="0" applyNumberFormat="0" applyBorder="0" applyAlignment="0" applyProtection="0">
      <alignment vertical="center"/>
    </xf>
    <xf numFmtId="0" fontId="38" fillId="7" borderId="5" applyNumberFormat="0" applyFont="0" applyAlignment="0" applyProtection="0">
      <alignment vertical="center"/>
    </xf>
    <xf numFmtId="0" fontId="36" fillId="6" borderId="0" applyNumberFormat="0" applyBorder="0" applyAlignment="0" applyProtection="0">
      <alignment vertical="center"/>
    </xf>
    <xf numFmtId="0" fontId="37" fillId="18" borderId="0" applyNumberFormat="0" applyBorder="0" applyAlignment="0" applyProtection="0">
      <alignment vertical="center"/>
    </xf>
    <xf numFmtId="0" fontId="36" fillId="8" borderId="0" applyNumberFormat="0" applyBorder="0" applyAlignment="0" applyProtection="0">
      <alignment vertical="center"/>
    </xf>
    <xf numFmtId="0" fontId="52" fillId="0" borderId="0" applyNumberFormat="0" applyFill="0" applyBorder="0" applyAlignment="0" applyProtection="0">
      <alignment vertical="center"/>
    </xf>
    <xf numFmtId="41" fontId="38" fillId="0" borderId="0" applyFont="0" applyFill="0" applyBorder="0" applyAlignment="0" applyProtection="0">
      <alignment vertical="center"/>
    </xf>
    <xf numFmtId="0" fontId="40" fillId="0" borderId="6" applyNumberFormat="0" applyFill="0" applyAlignment="0" applyProtection="0">
      <alignment vertical="center"/>
    </xf>
    <xf numFmtId="0" fontId="36" fillId="5" borderId="0" applyNumberFormat="0" applyBorder="0" applyAlignment="0" applyProtection="0">
      <alignment vertical="center"/>
    </xf>
    <xf numFmtId="0" fontId="41" fillId="0" borderId="7" applyNumberFormat="0" applyFill="0" applyAlignment="0" applyProtection="0">
      <alignment vertical="center"/>
    </xf>
    <xf numFmtId="0" fontId="37" fillId="4" borderId="0" applyNumberFormat="0" applyBorder="0" applyAlignment="0" applyProtection="0">
      <alignment vertical="center"/>
    </xf>
    <xf numFmtId="0" fontId="36" fillId="3" borderId="0" applyNumberFormat="0" applyBorder="0" applyAlignment="0" applyProtection="0">
      <alignment vertical="center"/>
    </xf>
    <xf numFmtId="0" fontId="56" fillId="0" borderId="12" applyNumberFormat="0" applyFill="0" applyAlignment="0" applyProtection="0">
      <alignment vertical="center"/>
    </xf>
  </cellStyleXfs>
  <cellXfs count="79">
    <xf numFmtId="0" fontId="0" fillId="0" borderId="0" xfId="0" applyFont="1">
      <alignment vertical="center"/>
    </xf>
    <xf numFmtId="0" fontId="0" fillId="2" borderId="1" xfId="0" applyFont="1" applyFill="1" applyBorder="1" applyAlignment="1">
      <alignment horizontal="center" vertical="center"/>
    </xf>
    <xf numFmtId="0" fontId="0" fillId="0" borderId="1" xfId="0" applyFont="1" applyFill="1" applyBorder="1" applyAlignment="1">
      <alignment horizontal="center" vertical="center"/>
    </xf>
    <xf numFmtId="0" fontId="0" fillId="0" borderId="0" xfId="0" applyFont="1" applyFill="1" applyAlignment="1">
      <alignment horizontal="center" vertical="center"/>
    </xf>
    <xf numFmtId="0" fontId="0" fillId="0" borderId="0" xfId="0" applyFont="1" applyFill="1" applyAlignment="1">
      <alignment vertical="center"/>
    </xf>
    <xf numFmtId="0" fontId="0" fillId="0" borderId="0" xfId="0" applyFont="1" applyFill="1" applyAlignment="1">
      <alignment horizontal="center" vertical="center" wrapText="1"/>
    </xf>
    <xf numFmtId="0" fontId="1" fillId="0" borderId="0" xfId="0" applyFont="1" applyFill="1" applyAlignment="1">
      <alignment horizontal="center" vertical="center" wrapText="1"/>
    </xf>
    <xf numFmtId="0" fontId="2" fillId="0" borderId="0" xfId="0" applyFont="1" applyFill="1" applyAlignment="1">
      <alignment horizontal="center" vertical="center" wrapText="1"/>
    </xf>
    <xf numFmtId="0" fontId="3" fillId="2" borderId="2" xfId="0" applyFont="1" applyFill="1" applyBorder="1" applyAlignment="1">
      <alignment horizontal="center" vertical="center" wrapText="1"/>
    </xf>
    <xf numFmtId="0" fontId="4" fillId="2" borderId="1" xfId="0" applyFont="1" applyFill="1" applyBorder="1" applyAlignment="1">
      <alignment horizontal="center" vertical="center" wrapText="1"/>
    </xf>
    <xf numFmtId="0" fontId="5" fillId="2" borderId="1" xfId="0" applyFont="1" applyFill="1" applyBorder="1" applyAlignment="1">
      <alignment horizontal="center" vertical="center" wrapText="1"/>
    </xf>
    <xf numFmtId="0" fontId="6" fillId="0" borderId="2" xfId="0" applyNumberFormat="1" applyFont="1" applyFill="1" applyBorder="1" applyAlignment="1">
      <alignment horizontal="center" vertical="center" wrapText="1"/>
    </xf>
    <xf numFmtId="0" fontId="7" fillId="0" borderId="1" xfId="0" applyNumberFormat="1" applyFont="1" applyFill="1" applyBorder="1" applyAlignment="1">
      <alignment horizontal="center" vertical="center" wrapText="1"/>
    </xf>
    <xf numFmtId="0" fontId="8" fillId="0" borderId="1" xfId="0" applyFont="1" applyFill="1" applyBorder="1" applyAlignment="1">
      <alignment horizontal="center" vertical="center" wrapText="1"/>
    </xf>
    <xf numFmtId="0" fontId="8" fillId="0" borderId="1" xfId="0" applyNumberFormat="1" applyFont="1" applyFill="1" applyBorder="1" applyAlignment="1">
      <alignment horizontal="center" vertical="center" wrapText="1"/>
    </xf>
    <xf numFmtId="49" fontId="6" fillId="0" borderId="2" xfId="0" applyNumberFormat="1" applyFont="1" applyFill="1" applyBorder="1" applyAlignment="1">
      <alignment horizontal="center" vertical="center" wrapText="1"/>
    </xf>
    <xf numFmtId="49" fontId="7" fillId="0" borderId="1" xfId="0" applyNumberFormat="1" applyFont="1" applyFill="1" applyBorder="1" applyAlignment="1">
      <alignment horizontal="center" vertical="center" wrapText="1"/>
    </xf>
    <xf numFmtId="49" fontId="8" fillId="0" borderId="1" xfId="0" applyNumberFormat="1" applyFont="1" applyFill="1" applyBorder="1" applyAlignment="1">
      <alignment horizontal="center" vertical="center" wrapText="1"/>
    </xf>
    <xf numFmtId="0" fontId="6" fillId="0" borderId="2" xfId="0" applyFont="1" applyFill="1" applyBorder="1" applyAlignment="1">
      <alignment horizontal="center" vertical="center" wrapText="1"/>
    </xf>
    <xf numFmtId="0" fontId="9" fillId="0" borderId="1" xfId="0" applyFont="1" applyFill="1" applyBorder="1" applyAlignment="1">
      <alignment horizontal="center" vertical="center" wrapText="1"/>
    </xf>
    <xf numFmtId="0" fontId="10" fillId="2" borderId="1" xfId="0" applyFont="1" applyFill="1" applyBorder="1" applyAlignment="1">
      <alignment horizontal="center" vertical="center" wrapText="1"/>
    </xf>
    <xf numFmtId="0" fontId="9" fillId="2" borderId="1" xfId="0" applyFont="1" applyFill="1" applyBorder="1" applyAlignment="1">
      <alignment horizontal="center" vertical="center" wrapText="1"/>
    </xf>
    <xf numFmtId="0" fontId="8" fillId="0" borderId="1" xfId="0" applyNumberFormat="1" applyFont="1" applyFill="1" applyBorder="1" applyAlignment="1">
      <alignment horizontal="left" vertical="center" wrapText="1"/>
    </xf>
    <xf numFmtId="0" fontId="4" fillId="0" borderId="1" xfId="0" applyFont="1" applyFill="1" applyBorder="1" applyAlignment="1">
      <alignment horizontal="center" vertical="center" wrapText="1"/>
    </xf>
    <xf numFmtId="0" fontId="7" fillId="0" borderId="1" xfId="0" applyNumberFormat="1" applyFont="1" applyFill="1" applyBorder="1" applyAlignment="1">
      <alignment vertical="center" wrapText="1"/>
    </xf>
    <xf numFmtId="49" fontId="8" fillId="0" borderId="1" xfId="0" applyNumberFormat="1" applyFont="1" applyFill="1" applyBorder="1" applyAlignment="1">
      <alignment horizontal="left" vertical="center" wrapText="1"/>
    </xf>
    <xf numFmtId="0" fontId="8" fillId="0" borderId="1" xfId="0" applyNumberFormat="1" applyFont="1" applyFill="1" applyBorder="1" applyAlignment="1">
      <alignment vertical="center" wrapText="1"/>
    </xf>
    <xf numFmtId="0" fontId="10" fillId="2" borderId="1" xfId="0" applyFont="1" applyFill="1" applyBorder="1" applyAlignment="1">
      <alignment horizontal="center" vertical="center"/>
    </xf>
    <xf numFmtId="0" fontId="7" fillId="0" borderId="1" xfId="0" applyFont="1" applyFill="1" applyBorder="1" applyAlignment="1">
      <alignment horizontal="center" vertical="center" wrapText="1"/>
    </xf>
    <xf numFmtId="0" fontId="11" fillId="0" borderId="1" xfId="0" applyNumberFormat="1" applyFont="1" applyFill="1" applyBorder="1" applyAlignment="1">
      <alignment horizontal="center" vertical="center" wrapText="1"/>
    </xf>
    <xf numFmtId="0" fontId="12" fillId="0" borderId="1" xfId="0" applyFont="1" applyFill="1" applyBorder="1" applyAlignment="1">
      <alignment horizontal="center" vertical="center" wrapText="1"/>
    </xf>
    <xf numFmtId="0" fontId="13" fillId="0" borderId="1" xfId="0" applyFont="1" applyFill="1" applyBorder="1" applyAlignment="1">
      <alignment horizontal="center" vertical="center" wrapText="1"/>
    </xf>
    <xf numFmtId="0" fontId="14" fillId="2" borderId="1" xfId="0" applyFont="1" applyFill="1" applyBorder="1" applyAlignment="1">
      <alignment horizontal="center" vertical="center" wrapText="1"/>
    </xf>
    <xf numFmtId="0" fontId="6" fillId="0" borderId="1" xfId="0" applyFont="1" applyFill="1" applyBorder="1" applyAlignment="1">
      <alignment horizontal="center" vertical="center" wrapText="1"/>
    </xf>
    <xf numFmtId="0" fontId="15" fillId="0" borderId="1" xfId="0" applyFont="1" applyFill="1" applyBorder="1" applyAlignment="1">
      <alignment horizontal="center" vertical="center" wrapText="1"/>
    </xf>
    <xf numFmtId="0" fontId="6" fillId="0" borderId="1" xfId="0" applyNumberFormat="1" applyFont="1" applyFill="1" applyBorder="1" applyAlignment="1">
      <alignment horizontal="center" vertical="center" wrapText="1"/>
    </xf>
    <xf numFmtId="0" fontId="16" fillId="0" borderId="1" xfId="0" applyNumberFormat="1" applyFont="1" applyFill="1" applyBorder="1" applyAlignment="1">
      <alignment horizontal="center" vertical="center" wrapText="1"/>
    </xf>
    <xf numFmtId="0" fontId="17" fillId="0" borderId="1" xfId="0" applyFont="1" applyFill="1" applyBorder="1" applyAlignment="1">
      <alignment horizontal="center" vertical="center" wrapText="1"/>
    </xf>
    <xf numFmtId="0" fontId="18" fillId="0" borderId="1" xfId="0" applyFont="1" applyFill="1" applyBorder="1" applyAlignment="1">
      <alignment vertical="center" wrapText="1"/>
    </xf>
    <xf numFmtId="0" fontId="15" fillId="0" borderId="1" xfId="0" applyNumberFormat="1" applyFont="1" applyFill="1" applyBorder="1" applyAlignment="1">
      <alignment horizontal="center" vertical="center" wrapText="1"/>
    </xf>
    <xf numFmtId="49" fontId="15" fillId="0" borderId="1" xfId="0" applyNumberFormat="1" applyFont="1" applyFill="1" applyBorder="1" applyAlignment="1">
      <alignment horizontal="center" vertical="center" wrapText="1"/>
    </xf>
    <xf numFmtId="0" fontId="19" fillId="0" borderId="1" xfId="0" applyFont="1" applyFill="1" applyBorder="1" applyAlignment="1">
      <alignment horizontal="center" vertical="center" wrapText="1"/>
    </xf>
    <xf numFmtId="0" fontId="20" fillId="0" borderId="1" xfId="0" applyFont="1" applyFill="1" applyBorder="1" applyAlignment="1">
      <alignment horizontal="center" vertical="center" wrapText="1"/>
    </xf>
    <xf numFmtId="0" fontId="21" fillId="0" borderId="1" xfId="0" applyFont="1" applyFill="1" applyBorder="1" applyAlignment="1">
      <alignment horizontal="center" vertical="center" wrapText="1"/>
    </xf>
    <xf numFmtId="0" fontId="22" fillId="0" borderId="1" xfId="0" applyNumberFormat="1" applyFont="1" applyFill="1" applyBorder="1" applyAlignment="1">
      <alignment horizontal="center" vertical="center" wrapText="1"/>
    </xf>
    <xf numFmtId="0" fontId="22" fillId="0" borderId="1" xfId="0" applyFont="1" applyFill="1" applyBorder="1" applyAlignment="1">
      <alignment horizontal="center" vertical="center" wrapText="1"/>
    </xf>
    <xf numFmtId="3" fontId="15" fillId="0" borderId="1" xfId="0" applyNumberFormat="1" applyFont="1" applyFill="1" applyBorder="1" applyAlignment="1">
      <alignment horizontal="center" vertical="center" wrapText="1"/>
    </xf>
    <xf numFmtId="0" fontId="0" fillId="0" borderId="0" xfId="0" applyFill="1">
      <alignment vertical="center"/>
    </xf>
    <xf numFmtId="0" fontId="20" fillId="0" borderId="1" xfId="0" applyNumberFormat="1" applyFont="1" applyFill="1" applyBorder="1" applyAlignment="1">
      <alignment horizontal="center" vertical="center" wrapText="1"/>
    </xf>
    <xf numFmtId="38" fontId="15" fillId="0" borderId="1" xfId="0" applyNumberFormat="1" applyFont="1" applyFill="1" applyBorder="1" applyAlignment="1">
      <alignment horizontal="center" vertical="center" wrapText="1"/>
    </xf>
    <xf numFmtId="0" fontId="23" fillId="0" borderId="1" xfId="0" applyFont="1" applyFill="1" applyBorder="1" applyAlignment="1">
      <alignment horizontal="center" vertical="center" wrapText="1"/>
    </xf>
    <xf numFmtId="0" fontId="20" fillId="0" borderId="0" xfId="0" applyFont="1" applyFill="1" applyAlignment="1">
      <alignment horizontal="center" vertical="center" wrapText="1"/>
    </xf>
    <xf numFmtId="0" fontId="24" fillId="0" borderId="0" xfId="0" applyFont="1" applyFill="1" applyAlignment="1">
      <alignment horizontal="center" vertical="center" wrapText="1"/>
    </xf>
    <xf numFmtId="0" fontId="14" fillId="2" borderId="3" xfId="0" applyFont="1" applyFill="1" applyBorder="1" applyAlignment="1">
      <alignment horizontal="center" vertical="center" wrapText="1"/>
    </xf>
    <xf numFmtId="0" fontId="6" fillId="0" borderId="3" xfId="0" applyFont="1" applyFill="1" applyBorder="1" applyAlignment="1">
      <alignment horizontal="center" vertical="center" wrapText="1"/>
    </xf>
    <xf numFmtId="0" fontId="25" fillId="0" borderId="1" xfId="0" applyFont="1" applyFill="1" applyBorder="1" applyAlignment="1">
      <alignment horizontal="center" vertical="center" wrapText="1"/>
    </xf>
    <xf numFmtId="49" fontId="6" fillId="0" borderId="3" xfId="0" applyNumberFormat="1" applyFont="1" applyFill="1" applyBorder="1" applyAlignment="1">
      <alignment horizontal="center" vertical="center" wrapText="1"/>
    </xf>
    <xf numFmtId="0" fontId="26" fillId="0" borderId="1" xfId="42" applyFont="1" applyFill="1" applyBorder="1" applyAlignment="1">
      <alignment horizontal="center" vertical="center" wrapText="1"/>
    </xf>
    <xf numFmtId="2" fontId="6" fillId="0" borderId="3" xfId="0" applyNumberFormat="1" applyFont="1" applyFill="1" applyBorder="1" applyAlignment="1">
      <alignment horizontal="center" vertical="center" wrapText="1"/>
    </xf>
    <xf numFmtId="0" fontId="6" fillId="0" borderId="3" xfId="0" applyNumberFormat="1" applyFont="1" applyFill="1" applyBorder="1" applyAlignment="1">
      <alignment horizontal="center" vertical="center" wrapText="1"/>
    </xf>
    <xf numFmtId="0" fontId="27" fillId="0" borderId="1" xfId="0" applyFont="1" applyFill="1" applyBorder="1" applyAlignment="1">
      <alignment horizontal="center" vertical="center" wrapText="1"/>
    </xf>
    <xf numFmtId="0" fontId="28" fillId="0" borderId="1" xfId="0" applyFont="1" applyFill="1" applyBorder="1" applyAlignment="1">
      <alignment horizontal="center" vertical="center"/>
    </xf>
    <xf numFmtId="0" fontId="28" fillId="0" borderId="1" xfId="0" applyFont="1" applyFill="1" applyBorder="1" applyAlignment="1">
      <alignment vertical="center" wrapText="1"/>
    </xf>
    <xf numFmtId="0" fontId="28" fillId="0" borderId="1" xfId="0" applyFont="1" applyFill="1" applyBorder="1" applyAlignment="1">
      <alignment vertical="center"/>
    </xf>
    <xf numFmtId="0" fontId="29" fillId="0" borderId="1" xfId="0" applyFont="1" applyFill="1" applyBorder="1" applyAlignment="1">
      <alignment horizontal="left" vertical="center" wrapText="1"/>
    </xf>
    <xf numFmtId="0" fontId="29" fillId="0" borderId="1" xfId="0" applyFont="1" applyFill="1" applyBorder="1" applyAlignment="1">
      <alignment horizontal="center" vertical="center" wrapText="1"/>
    </xf>
    <xf numFmtId="0" fontId="23" fillId="0" borderId="4" xfId="0" applyFont="1" applyFill="1" applyBorder="1" applyAlignment="1">
      <alignment horizontal="center" vertical="center" wrapText="1"/>
    </xf>
    <xf numFmtId="0" fontId="30" fillId="0" borderId="1" xfId="0" applyNumberFormat="1" applyFont="1" applyFill="1" applyBorder="1" applyAlignment="1">
      <alignment horizontal="center" vertical="center" wrapText="1"/>
    </xf>
    <xf numFmtId="0" fontId="30" fillId="0" borderId="1" xfId="0" applyFont="1" applyFill="1" applyBorder="1">
      <alignment vertical="center"/>
    </xf>
    <xf numFmtId="0" fontId="28" fillId="0" borderId="1" xfId="0" applyFont="1" applyFill="1" applyBorder="1" applyAlignment="1">
      <alignment horizontal="center" vertical="center" wrapText="1"/>
    </xf>
    <xf numFmtId="0" fontId="31" fillId="0" borderId="1" xfId="0" applyFont="1" applyFill="1" applyBorder="1" applyAlignment="1">
      <alignment horizontal="center" vertical="center" wrapText="1"/>
    </xf>
    <xf numFmtId="0" fontId="32" fillId="0" borderId="1" xfId="0" applyFont="1" applyFill="1" applyBorder="1" applyAlignment="1">
      <alignment vertical="center" wrapText="1"/>
    </xf>
    <xf numFmtId="0" fontId="33" fillId="0" borderId="1" xfId="0" applyFont="1" applyFill="1" applyBorder="1" applyAlignment="1">
      <alignment horizontal="center" vertical="center" wrapText="1"/>
    </xf>
    <xf numFmtId="0" fontId="0" fillId="0" borderId="1" xfId="0" applyFont="1" applyFill="1" applyBorder="1" applyAlignment="1">
      <alignment horizontal="center" vertical="center" wrapText="1"/>
    </xf>
    <xf numFmtId="0" fontId="33" fillId="0" borderId="1" xfId="0" applyNumberFormat="1" applyFont="1" applyFill="1" applyBorder="1" applyAlignment="1">
      <alignment horizontal="center" vertical="center" wrapText="1"/>
    </xf>
    <xf numFmtId="0" fontId="34" fillId="0" borderId="1" xfId="0" applyFont="1" applyFill="1" applyBorder="1" applyAlignment="1">
      <alignment horizontal="center" vertical="center" wrapText="1"/>
    </xf>
    <xf numFmtId="0" fontId="20" fillId="0" borderId="3" xfId="0" applyFont="1" applyFill="1" applyBorder="1" applyAlignment="1">
      <alignment horizontal="center" vertical="center"/>
    </xf>
    <xf numFmtId="0" fontId="20" fillId="0" borderId="1" xfId="0" applyFont="1" applyFill="1" applyBorder="1" applyAlignment="1">
      <alignment horizontal="center" vertical="center"/>
    </xf>
    <xf numFmtId="0" fontId="35" fillId="0" borderId="1" xfId="0" applyFont="1" applyFill="1" applyBorder="1" applyAlignment="1">
      <alignment horizontal="center" vertical="center" wrapText="1"/>
    </xf>
  </cellXfs>
  <cellStyles count="50">
    <cellStyle name="常规" xfId="0" builtinId="0"/>
    <cellStyle name="Обычный 2" xfId="1"/>
    <cellStyle name="60% - 强调文字颜色 6" xfId="2" builtinId="52"/>
    <cellStyle name="20% - 强调文字颜色 4" xfId="3" builtinId="42"/>
    <cellStyle name="强调文字颜色 4" xfId="4" builtinId="41"/>
    <cellStyle name="输入" xfId="5" builtinId="20"/>
    <cellStyle name="40% - 强调文字颜色 3" xfId="6" builtinId="39"/>
    <cellStyle name="20% - 强调文字颜色 3" xfId="7" builtinId="38"/>
    <cellStyle name="货币" xfId="8" builtinId="4"/>
    <cellStyle name="强调文字颜色 3" xfId="9" builtinId="37"/>
    <cellStyle name="百分比" xfId="10" builtinId="5"/>
    <cellStyle name="60% - 强调文字颜色 2" xfId="11" builtinId="36"/>
    <cellStyle name="60% - 强调文字颜色 5" xfId="12" builtinId="48"/>
    <cellStyle name="强调文字颜色 2" xfId="13" builtinId="33"/>
    <cellStyle name="60% - 强调文字颜色 1" xfId="14" builtinId="32"/>
    <cellStyle name="60% - 强调文字颜色 4" xfId="15" builtinId="44"/>
    <cellStyle name="计算" xfId="16" builtinId="22"/>
    <cellStyle name="强调文字颜色 1" xfId="17" builtinId="29"/>
    <cellStyle name="适中" xfId="18" builtinId="28"/>
    <cellStyle name="20% - 强调文字颜色 5" xfId="19" builtinId="46"/>
    <cellStyle name="好" xfId="20" builtinId="26"/>
    <cellStyle name="20% - 强调文字颜色 1" xfId="21" builtinId="30"/>
    <cellStyle name="汇总" xfId="22" builtinId="25"/>
    <cellStyle name="差" xfId="23" builtinId="27"/>
    <cellStyle name="检查单元格" xfId="24" builtinId="23"/>
    <cellStyle name="输出" xfId="25" builtinId="21"/>
    <cellStyle name="标题 1" xfId="26" builtinId="16"/>
    <cellStyle name="解释性文本" xfId="27" builtinId="53"/>
    <cellStyle name="20% - 强调文字颜色 2" xfId="28" builtinId="34"/>
    <cellStyle name="标题 4" xfId="29" builtinId="19"/>
    <cellStyle name="货币[0]" xfId="30" builtinId="7"/>
    <cellStyle name="40% - 强调文字颜色 4" xfId="31" builtinId="43"/>
    <cellStyle name="千位分隔" xfId="32" builtinId="3"/>
    <cellStyle name="已访问的超链接" xfId="33" builtinId="9"/>
    <cellStyle name="标题" xfId="34" builtinId="15"/>
    <cellStyle name="40% - 强调文字颜色 2" xfId="35" builtinId="35"/>
    <cellStyle name="警告文本" xfId="36" builtinId="11"/>
    <cellStyle name="60% - 强调文字颜色 3" xfId="37" builtinId="40"/>
    <cellStyle name="注释" xfId="38" builtinId="10"/>
    <cellStyle name="20% - 强调文字颜色 6" xfId="39" builtinId="50"/>
    <cellStyle name="强调文字颜色 5" xfId="40" builtinId="45"/>
    <cellStyle name="40% - 强调文字颜色 6" xfId="41" builtinId="51"/>
    <cellStyle name="超链接" xfId="42" builtinId="8"/>
    <cellStyle name="千位分隔[0]" xfId="43" builtinId="6"/>
    <cellStyle name="标题 2" xfId="44" builtinId="17"/>
    <cellStyle name="40% - 强调文字颜色 5" xfId="45" builtinId="47"/>
    <cellStyle name="标题 3" xfId="46" builtinId="18"/>
    <cellStyle name="强调文字颜色 6" xfId="47" builtinId="49"/>
    <cellStyle name="40% - 强调文字颜色 1" xfId="48" builtinId="31"/>
    <cellStyle name="链接单元格" xfId="49" builtinId="24"/>
  </cellStyles>
  <tableStyles count="0" defaultTableStyle="TableStyleMedium2"/>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9" Type="http://schemas.openxmlformats.org/officeDocument/2006/relationships/image" Target="media/image99.jpeg"/><Relationship Id="rId98" Type="http://schemas.openxmlformats.org/officeDocument/2006/relationships/image" Target="media/image98.png"/><Relationship Id="rId97" Type="http://schemas.openxmlformats.org/officeDocument/2006/relationships/image" Target="media/image97.jpeg"/><Relationship Id="rId96" Type="http://schemas.openxmlformats.org/officeDocument/2006/relationships/image" Target="media/image96.jpeg"/><Relationship Id="rId95" Type="http://schemas.openxmlformats.org/officeDocument/2006/relationships/image" Target="media/image95.png"/><Relationship Id="rId94" Type="http://schemas.openxmlformats.org/officeDocument/2006/relationships/image" Target="media/image94.png"/><Relationship Id="rId93" Type="http://schemas.openxmlformats.org/officeDocument/2006/relationships/image" Target="media/image93.png"/><Relationship Id="rId92" Type="http://schemas.openxmlformats.org/officeDocument/2006/relationships/image" Target="media/image92.png"/><Relationship Id="rId91" Type="http://schemas.openxmlformats.org/officeDocument/2006/relationships/image" Target="media/image91.png"/><Relationship Id="rId90" Type="http://schemas.openxmlformats.org/officeDocument/2006/relationships/image" Target="media/image90.png"/><Relationship Id="rId9" Type="http://schemas.openxmlformats.org/officeDocument/2006/relationships/image" Target="media/image9.jpeg"/><Relationship Id="rId89" Type="http://schemas.openxmlformats.org/officeDocument/2006/relationships/image" Target="media/image89.png"/><Relationship Id="rId88" Type="http://schemas.openxmlformats.org/officeDocument/2006/relationships/image" Target="media/image88.png"/><Relationship Id="rId87" Type="http://schemas.openxmlformats.org/officeDocument/2006/relationships/image" Target="media/image87.png"/><Relationship Id="rId86" Type="http://schemas.openxmlformats.org/officeDocument/2006/relationships/image" Target="media/image86.png"/><Relationship Id="rId85" Type="http://schemas.openxmlformats.org/officeDocument/2006/relationships/image" Target="media/image85.png"/><Relationship Id="rId84" Type="http://schemas.openxmlformats.org/officeDocument/2006/relationships/image" Target="media/image84.png"/><Relationship Id="rId83" Type="http://schemas.openxmlformats.org/officeDocument/2006/relationships/image" Target="media/image83.png"/><Relationship Id="rId82" Type="http://schemas.openxmlformats.org/officeDocument/2006/relationships/image" Target="media/image82.png"/><Relationship Id="rId81" Type="http://schemas.openxmlformats.org/officeDocument/2006/relationships/image" Target="media/image81.png"/><Relationship Id="rId80" Type="http://schemas.openxmlformats.org/officeDocument/2006/relationships/image" Target="media/image80.png"/><Relationship Id="rId8" Type="http://schemas.openxmlformats.org/officeDocument/2006/relationships/image" Target="media/image8.jpeg"/><Relationship Id="rId79" Type="http://schemas.openxmlformats.org/officeDocument/2006/relationships/image" Target="media/image79.png"/><Relationship Id="rId78" Type="http://schemas.openxmlformats.org/officeDocument/2006/relationships/image" Target="media/image78.png"/><Relationship Id="rId77" Type="http://schemas.openxmlformats.org/officeDocument/2006/relationships/image" Target="media/image77.png"/><Relationship Id="rId76" Type="http://schemas.openxmlformats.org/officeDocument/2006/relationships/image" Target="media/image76.png"/><Relationship Id="rId75" Type="http://schemas.openxmlformats.org/officeDocument/2006/relationships/image" Target="media/image75.png"/><Relationship Id="rId74" Type="http://schemas.openxmlformats.org/officeDocument/2006/relationships/image" Target="media/image74.png"/><Relationship Id="rId73" Type="http://schemas.openxmlformats.org/officeDocument/2006/relationships/image" Target="media/image73.png"/><Relationship Id="rId72" Type="http://schemas.openxmlformats.org/officeDocument/2006/relationships/image" Target="media/image72.png"/><Relationship Id="rId71" Type="http://schemas.openxmlformats.org/officeDocument/2006/relationships/image" Target="media/image71.jpeg"/><Relationship Id="rId70" Type="http://schemas.openxmlformats.org/officeDocument/2006/relationships/image" Target="media/image70.jpeg"/><Relationship Id="rId7" Type="http://schemas.openxmlformats.org/officeDocument/2006/relationships/image" Target="media/image7.jpeg"/><Relationship Id="rId69" Type="http://schemas.openxmlformats.org/officeDocument/2006/relationships/image" Target="media/image69.jpeg"/><Relationship Id="rId68" Type="http://schemas.openxmlformats.org/officeDocument/2006/relationships/image" Target="media/image68.jpeg"/><Relationship Id="rId67" Type="http://schemas.openxmlformats.org/officeDocument/2006/relationships/image" Target="media/image67.jpeg"/><Relationship Id="rId66" Type="http://schemas.openxmlformats.org/officeDocument/2006/relationships/image" Target="media/image66.jpeg"/><Relationship Id="rId65" Type="http://schemas.openxmlformats.org/officeDocument/2006/relationships/image" Target="media/image65.jpeg"/><Relationship Id="rId64" Type="http://schemas.openxmlformats.org/officeDocument/2006/relationships/image" Target="media/image64.png"/><Relationship Id="rId63" Type="http://schemas.openxmlformats.org/officeDocument/2006/relationships/image" Target="media/image63.png"/><Relationship Id="rId62" Type="http://schemas.openxmlformats.org/officeDocument/2006/relationships/image" Target="media/image62.png"/><Relationship Id="rId61" Type="http://schemas.openxmlformats.org/officeDocument/2006/relationships/image" Target="media/image61.jpeg"/><Relationship Id="rId60" Type="http://schemas.openxmlformats.org/officeDocument/2006/relationships/image" Target="media/image60.jpeg"/><Relationship Id="rId6" Type="http://schemas.openxmlformats.org/officeDocument/2006/relationships/image" Target="media/image6.jpeg"/><Relationship Id="rId59" Type="http://schemas.openxmlformats.org/officeDocument/2006/relationships/image" Target="media/image59.jpeg"/><Relationship Id="rId58" Type="http://schemas.openxmlformats.org/officeDocument/2006/relationships/image" Target="media/image58.jpeg"/><Relationship Id="rId57" Type="http://schemas.openxmlformats.org/officeDocument/2006/relationships/image" Target="media/image57.jpeg"/><Relationship Id="rId56" Type="http://schemas.openxmlformats.org/officeDocument/2006/relationships/image" Target="media/image56.jpeg"/><Relationship Id="rId55" Type="http://schemas.openxmlformats.org/officeDocument/2006/relationships/image" Target="media/image55.jpeg"/><Relationship Id="rId54" Type="http://schemas.openxmlformats.org/officeDocument/2006/relationships/image" Target="media/image54.jpeg"/><Relationship Id="rId53" Type="http://schemas.openxmlformats.org/officeDocument/2006/relationships/image" Target="media/image53.jpeg"/><Relationship Id="rId52" Type="http://schemas.openxmlformats.org/officeDocument/2006/relationships/image" Target="media/image52.jpeg"/><Relationship Id="rId51" Type="http://schemas.openxmlformats.org/officeDocument/2006/relationships/image" Target="media/image51.jpeg"/><Relationship Id="rId50" Type="http://schemas.openxmlformats.org/officeDocument/2006/relationships/image" Target="media/image50.jpeg"/><Relationship Id="rId5" Type="http://schemas.openxmlformats.org/officeDocument/2006/relationships/image" Target="media/image5.jpeg"/><Relationship Id="rId49" Type="http://schemas.openxmlformats.org/officeDocument/2006/relationships/image" Target="media/image49.jpeg"/><Relationship Id="rId48" Type="http://schemas.openxmlformats.org/officeDocument/2006/relationships/image" Target="media/image48.jpeg"/><Relationship Id="rId47" Type="http://schemas.openxmlformats.org/officeDocument/2006/relationships/image" Target="media/image47.jpeg"/><Relationship Id="rId46" Type="http://schemas.openxmlformats.org/officeDocument/2006/relationships/image" Target="media/image46.jpeg"/><Relationship Id="rId45" Type="http://schemas.openxmlformats.org/officeDocument/2006/relationships/image" Target="media/image45.jpeg"/><Relationship Id="rId44" Type="http://schemas.openxmlformats.org/officeDocument/2006/relationships/image" Target="media/image44.jpeg"/><Relationship Id="rId43" Type="http://schemas.openxmlformats.org/officeDocument/2006/relationships/image" Target="media/image43.jpeg"/><Relationship Id="rId42" Type="http://schemas.openxmlformats.org/officeDocument/2006/relationships/image" Target="media/image42.jpeg"/><Relationship Id="rId41" Type="http://schemas.openxmlformats.org/officeDocument/2006/relationships/image" Target="media/image41.jpeg"/><Relationship Id="rId40" Type="http://schemas.openxmlformats.org/officeDocument/2006/relationships/image" Target="media/image40.jpeg"/><Relationship Id="rId4" Type="http://schemas.openxmlformats.org/officeDocument/2006/relationships/image" Target="media/image4.jpeg"/><Relationship Id="rId39" Type="http://schemas.openxmlformats.org/officeDocument/2006/relationships/image" Target="media/image39.jpeg"/><Relationship Id="rId38" Type="http://schemas.openxmlformats.org/officeDocument/2006/relationships/image" Target="media/image38.jpeg"/><Relationship Id="rId37" Type="http://schemas.openxmlformats.org/officeDocument/2006/relationships/image" Target="media/image37.jpeg"/><Relationship Id="rId36" Type="http://schemas.openxmlformats.org/officeDocument/2006/relationships/image" Target="media/image36.jpeg"/><Relationship Id="rId35" Type="http://schemas.openxmlformats.org/officeDocument/2006/relationships/image" Target="media/image35.jpeg"/><Relationship Id="rId34" Type="http://schemas.openxmlformats.org/officeDocument/2006/relationships/image" Target="media/image34.jpeg"/><Relationship Id="rId33" Type="http://schemas.openxmlformats.org/officeDocument/2006/relationships/image" Target="media/image33.jpeg"/><Relationship Id="rId32" Type="http://schemas.openxmlformats.org/officeDocument/2006/relationships/image" Target="media/image32.jpeg"/><Relationship Id="rId31" Type="http://schemas.openxmlformats.org/officeDocument/2006/relationships/image" Target="media/image31.jpeg"/><Relationship Id="rId30" Type="http://schemas.openxmlformats.org/officeDocument/2006/relationships/image" Target="media/image30.jpeg"/><Relationship Id="rId3" Type="http://schemas.openxmlformats.org/officeDocument/2006/relationships/image" Target="media/image3.jpeg"/><Relationship Id="rId29" Type="http://schemas.openxmlformats.org/officeDocument/2006/relationships/image" Target="media/image29.jpeg"/><Relationship Id="rId28" Type="http://schemas.openxmlformats.org/officeDocument/2006/relationships/image" Target="media/image28.jpeg"/><Relationship Id="rId27" Type="http://schemas.openxmlformats.org/officeDocument/2006/relationships/image" Target="media/image27.jpeg"/><Relationship Id="rId26" Type="http://schemas.openxmlformats.org/officeDocument/2006/relationships/image" Target="media/image26.jpeg"/><Relationship Id="rId25" Type="http://schemas.openxmlformats.org/officeDocument/2006/relationships/image" Target="media/image25.jpeg"/><Relationship Id="rId24" Type="http://schemas.openxmlformats.org/officeDocument/2006/relationships/image" Target="media/image24.jpeg"/><Relationship Id="rId23" Type="http://schemas.openxmlformats.org/officeDocument/2006/relationships/image" Target="media/image23.jpeg"/><Relationship Id="rId22" Type="http://schemas.openxmlformats.org/officeDocument/2006/relationships/image" Target="media/image22.jpeg"/><Relationship Id="rId21" Type="http://schemas.openxmlformats.org/officeDocument/2006/relationships/image" Target="media/image21.jpeg"/><Relationship Id="rId20" Type="http://schemas.openxmlformats.org/officeDocument/2006/relationships/image" Target="media/image20.jpeg"/><Relationship Id="rId2" Type="http://schemas.openxmlformats.org/officeDocument/2006/relationships/image" Target="media/image2.jpeg"/><Relationship Id="rId19" Type="http://schemas.openxmlformats.org/officeDocument/2006/relationships/image" Target="media/image19.jpeg"/><Relationship Id="rId18" Type="http://schemas.openxmlformats.org/officeDocument/2006/relationships/image" Target="media/image18.jpeg"/><Relationship Id="rId17" Type="http://schemas.openxmlformats.org/officeDocument/2006/relationships/image" Target="media/image17.jpeg"/><Relationship Id="rId16" Type="http://schemas.openxmlformats.org/officeDocument/2006/relationships/image" Target="media/image16.jpeg"/><Relationship Id="rId15" Type="http://schemas.openxmlformats.org/officeDocument/2006/relationships/image" Target="media/image15.jpeg"/><Relationship Id="rId14" Type="http://schemas.openxmlformats.org/officeDocument/2006/relationships/image" Target="media/image14.jpeg"/><Relationship Id="rId13" Type="http://schemas.openxmlformats.org/officeDocument/2006/relationships/image" Target="media/image13.jpeg"/><Relationship Id="rId12" Type="http://schemas.openxmlformats.org/officeDocument/2006/relationships/image" Target="media/image12.jpeg"/><Relationship Id="rId11" Type="http://schemas.openxmlformats.org/officeDocument/2006/relationships/image" Target="media/image11.jpeg"/><Relationship Id="rId106" Type="http://schemas.openxmlformats.org/officeDocument/2006/relationships/image" Target="media/image106.png"/><Relationship Id="rId105" Type="http://schemas.openxmlformats.org/officeDocument/2006/relationships/image" Target="media/image105.png"/><Relationship Id="rId104" Type="http://schemas.openxmlformats.org/officeDocument/2006/relationships/image" Target="media/image104.png"/><Relationship Id="rId103" Type="http://schemas.openxmlformats.org/officeDocument/2006/relationships/image" Target="media/image103.png"/><Relationship Id="rId102" Type="http://schemas.openxmlformats.org/officeDocument/2006/relationships/image" Target="media/image102.png"/><Relationship Id="rId101" Type="http://schemas.openxmlformats.org/officeDocument/2006/relationships/image" Target="media/image101.png"/><Relationship Id="rId100" Type="http://schemas.openxmlformats.org/officeDocument/2006/relationships/image" Target="media/image100.png"/><Relationship Id="rId10" Type="http://schemas.openxmlformats.org/officeDocument/2006/relationships/image" Target="media/image10.jpeg"/><Relationship Id="rId1" Type="http://schemas.openxmlformats.org/officeDocument/2006/relationships/image" Target="media/image1.jpeg"/></Relationships>
</file>

<file path=xl/_rels/workbook.xml.rels><?xml version="1.0" encoding="UTF-8" standalone="yes"?>
<Relationships xmlns="http://schemas.openxmlformats.org/package/2006/relationships"><Relationship Id="rId6" Type="http://www.wps.cn/officeDocument/2020/cellImage" Target="cellimages.xml"/><Relationship Id="rId5" Type="http://schemas.openxmlformats.org/officeDocument/2006/relationships/sharedStrings" Target="sharedStrings.xml"/><Relationship Id="rId4" Type="http://schemas.openxmlformats.org/officeDocument/2006/relationships/styles" Target="styles.xml"/><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s>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hyperlink" Target="https://ru.wikisource.org/wiki/%D0%97%D0%B2%D0%B5%D0%B7%D0%B4%D0%BD%D0%B0%D1%8F_%D0%B0%D0%B7%D0%B1%D1%83%D0%BA%D0%B0_%D0%92%D0%B5%D0%BB%D0%B8%D0%BC%D0%B8%D1%80%D0%B0_%D0%A5%D0%BB%D0%B5%D0%B1%D0%BD%D0%B8%D0%BA%D0%BE%D0%B2%D0%B0_(%D0%9A%D0%B5%D0%B4%D1%80%D0%BE%D0%B2)" TargetMode="Externa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dimension ref="A1:AJ109"/>
  <sheetViews>
    <sheetView tabSelected="1" zoomScale="46" zoomScaleNormal="46" topLeftCell="G1" workbookViewId="0">
      <pane ySplit="2" topLeftCell="A41" activePane="bottomLeft" state="frozen"/>
      <selection/>
      <selection pane="bottomLeft" activeCell="AF2" sqref="AF$1:AJ$1048576"/>
    </sheetView>
  </sheetViews>
  <sheetFormatPr defaultColWidth="9" defaultRowHeight="34.4"/>
  <cols>
    <col min="1" max="1" width="4.625" style="3" hidden="1" customWidth="1"/>
    <col min="2" max="2" width="11" style="3" customWidth="1"/>
    <col min="3" max="3" width="25.8125" style="3" customWidth="1"/>
    <col min="4" max="4" width="14.1428571428571" style="3" hidden="1" customWidth="1"/>
    <col min="5" max="5" width="8.69642857142857" style="3" hidden="1" customWidth="1"/>
    <col min="6" max="6" width="14.3928571428571" style="4" hidden="1" customWidth="1"/>
    <col min="7" max="7" width="20.0446428571429" style="3" customWidth="1"/>
    <col min="8" max="8" width="10.9285714285714" style="3" customWidth="1"/>
    <col min="9" max="9" width="36.7410714285714" style="3" customWidth="1"/>
    <col min="10" max="10" width="20.0446428571429" style="3" customWidth="1"/>
    <col min="11" max="11" width="7.11607142857143" style="3" customWidth="1"/>
    <col min="12" max="12" width="92.0089285714286" style="3" customWidth="1"/>
    <col min="13" max="13" width="62.8571428571429" style="3" customWidth="1"/>
    <col min="14" max="14" width="52" style="3" hidden="1" customWidth="1"/>
    <col min="15" max="15" width="24.875" style="3" hidden="1" customWidth="1"/>
    <col min="16" max="16" width="40" style="3" hidden="1" customWidth="1"/>
    <col min="17" max="17" width="28.5" style="3" hidden="1" customWidth="1"/>
    <col min="18" max="18" width="10.8303571428571" style="3" hidden="1" customWidth="1"/>
    <col min="19" max="19" width="19.5" style="5" hidden="1" customWidth="1"/>
    <col min="20" max="21" width="9" style="3" hidden="1" customWidth="1"/>
    <col min="22" max="22" width="7.55357142857143" style="3" hidden="1" customWidth="1"/>
    <col min="23" max="23" width="16" style="3" hidden="1" customWidth="1"/>
    <col min="24" max="25" width="9" style="3" hidden="1" customWidth="1"/>
    <col min="26" max="26" width="8.75" style="3" hidden="1" customWidth="1"/>
    <col min="27" max="27" width="9" style="3" hidden="1" customWidth="1"/>
    <col min="28" max="28" width="14.875" style="3" hidden="1" customWidth="1"/>
    <col min="29" max="30" width="9" style="3" hidden="1" customWidth="1"/>
    <col min="31" max="31" width="38.75" style="5" customWidth="1"/>
    <col min="32" max="33" width="38.75" style="5" hidden="1" customWidth="1"/>
    <col min="34" max="34" width="9" style="3" hidden="1" customWidth="1"/>
    <col min="35" max="35" width="38.3928571428571" style="6" hidden="1" customWidth="1"/>
    <col min="36" max="36" width="9" style="3" hidden="1" customWidth="1"/>
    <col min="37" max="16384" width="9" style="3"/>
  </cols>
  <sheetData>
    <row r="1" ht="63" customHeight="1" spans="1:35">
      <c r="A1" s="7" t="s">
        <v>0</v>
      </c>
      <c r="B1" s="7"/>
      <c r="C1" s="7"/>
      <c r="D1" s="7"/>
      <c r="E1" s="7"/>
      <c r="F1" s="7"/>
      <c r="G1" s="7"/>
      <c r="H1" s="7"/>
      <c r="I1" s="7"/>
      <c r="J1" s="7"/>
      <c r="K1" s="7"/>
      <c r="L1" s="7"/>
      <c r="M1" s="7"/>
      <c r="N1" s="7"/>
      <c r="O1" s="7"/>
      <c r="P1" s="7"/>
      <c r="Q1" s="7"/>
      <c r="R1" s="7"/>
      <c r="S1" s="7"/>
      <c r="T1" s="7"/>
      <c r="U1" s="7"/>
      <c r="V1" s="7"/>
      <c r="W1" s="7"/>
      <c r="X1" s="7"/>
      <c r="Y1" s="7"/>
      <c r="Z1" s="7"/>
      <c r="AA1" s="7"/>
      <c r="AB1" s="7"/>
      <c r="AC1" s="7"/>
      <c r="AD1" s="7"/>
      <c r="AE1" s="7"/>
      <c r="AF1" s="7"/>
      <c r="AG1" s="7"/>
      <c r="AH1" s="51"/>
      <c r="AI1" s="52"/>
    </row>
    <row r="2" s="1" customFormat="1" ht="58" customHeight="1" spans="1:36">
      <c r="A2" s="8" t="s">
        <v>1</v>
      </c>
      <c r="B2" s="9" t="s">
        <v>2</v>
      </c>
      <c r="C2" s="10" t="s">
        <v>3</v>
      </c>
      <c r="D2" s="10" t="s">
        <v>4</v>
      </c>
      <c r="E2" s="20" t="s">
        <v>5</v>
      </c>
      <c r="F2" s="21" t="s">
        <v>6</v>
      </c>
      <c r="G2" s="20" t="s">
        <v>7</v>
      </c>
      <c r="H2" s="20" t="s">
        <v>8</v>
      </c>
      <c r="I2" s="27" t="s">
        <v>9</v>
      </c>
      <c r="J2" s="27" t="s">
        <v>10</v>
      </c>
      <c r="K2" s="20" t="s">
        <v>11</v>
      </c>
      <c r="L2" s="20" t="s">
        <v>12</v>
      </c>
      <c r="M2" s="20" t="s">
        <v>13</v>
      </c>
      <c r="N2" s="32" t="s">
        <v>14</v>
      </c>
      <c r="O2" s="32" t="s">
        <v>15</v>
      </c>
      <c r="P2" s="32" t="s">
        <v>16</v>
      </c>
      <c r="Q2" s="32" t="s">
        <v>17</v>
      </c>
      <c r="R2" s="32" t="s">
        <v>18</v>
      </c>
      <c r="S2" s="32" t="s">
        <v>19</v>
      </c>
      <c r="T2" s="32" t="s">
        <v>20</v>
      </c>
      <c r="U2" s="32" t="s">
        <v>21</v>
      </c>
      <c r="V2" s="32" t="s">
        <v>22</v>
      </c>
      <c r="W2" s="32" t="s">
        <v>23</v>
      </c>
      <c r="X2" s="32" t="s">
        <v>24</v>
      </c>
      <c r="Y2" s="32" t="s">
        <v>24</v>
      </c>
      <c r="Z2" s="32" t="s">
        <v>25</v>
      </c>
      <c r="AA2" s="32" t="s">
        <v>26</v>
      </c>
      <c r="AB2" s="32" t="s">
        <v>27</v>
      </c>
      <c r="AC2" s="32" t="s">
        <v>28</v>
      </c>
      <c r="AD2" s="32" t="s">
        <v>29</v>
      </c>
      <c r="AE2" s="32" t="s">
        <v>30</v>
      </c>
      <c r="AF2" s="32" t="s">
        <v>31</v>
      </c>
      <c r="AG2" s="32" t="s">
        <v>32</v>
      </c>
      <c r="AH2" s="53" t="s">
        <v>33</v>
      </c>
      <c r="AI2" s="32" t="s">
        <v>34</v>
      </c>
      <c r="AJ2" s="1" t="s">
        <v>35</v>
      </c>
    </row>
    <row r="3" s="2" customFormat="1" ht="326.1" spans="1:35">
      <c r="A3" s="11">
        <v>1</v>
      </c>
      <c r="B3" s="12">
        <v>1</v>
      </c>
      <c r="C3" s="13" t="s">
        <v>36</v>
      </c>
      <c r="D3" s="14">
        <v>1</v>
      </c>
      <c r="E3" s="12">
        <v>1</v>
      </c>
      <c r="F3" s="22"/>
      <c r="G3" s="13" t="s">
        <v>37</v>
      </c>
      <c r="H3" s="23" t="s">
        <v>38</v>
      </c>
      <c r="I3" s="13" t="s">
        <v>39</v>
      </c>
      <c r="J3" s="13" t="s">
        <v>40</v>
      </c>
      <c r="K3" s="28">
        <v>1</v>
      </c>
      <c r="L3" s="28" t="s">
        <v>41</v>
      </c>
      <c r="M3" s="33" t="str">
        <f>_xlfn.DISPIMG("ID_F890BD9E33A341118BA2455805106FCB",1)</f>
        <v>=DISPIMG("ID_F890BD9E33A341118BA2455805106FCB",1)</v>
      </c>
      <c r="N3" s="33" t="s">
        <v>42</v>
      </c>
      <c r="O3" s="34" t="s">
        <v>43</v>
      </c>
      <c r="P3" s="34" t="s">
        <v>44</v>
      </c>
      <c r="Q3" s="34" t="s">
        <v>45</v>
      </c>
      <c r="R3" s="39">
        <v>1919</v>
      </c>
      <c r="S3" s="40" t="s">
        <v>46</v>
      </c>
      <c r="T3" s="33" t="s">
        <v>47</v>
      </c>
      <c r="U3" s="35">
        <v>0.3</v>
      </c>
      <c r="V3" s="34"/>
      <c r="W3" s="46">
        <v>80000</v>
      </c>
      <c r="X3" s="39" t="s">
        <v>48</v>
      </c>
      <c r="Y3" s="46">
        <v>960</v>
      </c>
      <c r="Z3" s="34"/>
      <c r="AA3" s="40" t="s">
        <v>49</v>
      </c>
      <c r="AB3" s="33" t="s">
        <v>50</v>
      </c>
      <c r="AC3" s="33" t="s">
        <v>50</v>
      </c>
      <c r="AD3" s="50" t="s">
        <v>51</v>
      </c>
      <c r="AE3" s="34" t="s">
        <v>52</v>
      </c>
      <c r="AF3" s="41" t="s">
        <v>53</v>
      </c>
      <c r="AG3" s="34"/>
      <c r="AH3" s="54" t="s">
        <v>54</v>
      </c>
      <c r="AI3" s="33"/>
    </row>
    <row r="4" s="2" customFormat="1" ht="380" customHeight="1" spans="1:35">
      <c r="A4" s="11">
        <v>7</v>
      </c>
      <c r="B4" s="12">
        <v>2</v>
      </c>
      <c r="C4" s="13" t="s">
        <v>55</v>
      </c>
      <c r="D4" s="14">
        <v>7</v>
      </c>
      <c r="E4" s="12">
        <v>1</v>
      </c>
      <c r="F4" s="22"/>
      <c r="G4" s="13" t="s">
        <v>37</v>
      </c>
      <c r="H4" s="23" t="s">
        <v>38</v>
      </c>
      <c r="I4" s="13" t="s">
        <v>56</v>
      </c>
      <c r="J4" s="13" t="s">
        <v>57</v>
      </c>
      <c r="K4" s="12">
        <v>1</v>
      </c>
      <c r="L4" s="12" t="s">
        <v>58</v>
      </c>
      <c r="M4" s="35" t="str">
        <f>_xlfn.DISPIMG("ID_3480913E0EF74D78827A4DFE04D674C7",1)</f>
        <v>=DISPIMG("ID_3480913E0EF74D78827A4DFE04D674C7",1)</v>
      </c>
      <c r="N4" s="33" t="s">
        <v>42</v>
      </c>
      <c r="O4" s="34" t="s">
        <v>43</v>
      </c>
      <c r="P4" s="34" t="s">
        <v>44</v>
      </c>
      <c r="Q4" s="34" t="s">
        <v>59</v>
      </c>
      <c r="R4" s="39">
        <v>1919</v>
      </c>
      <c r="S4" s="41" t="s">
        <v>60</v>
      </c>
      <c r="T4" s="33"/>
      <c r="U4" s="33"/>
      <c r="V4" s="34"/>
      <c r="W4" s="46">
        <v>450000</v>
      </c>
      <c r="X4" s="39" t="s">
        <v>61</v>
      </c>
      <c r="Y4" s="34">
        <v>5400</v>
      </c>
      <c r="Z4" s="34"/>
      <c r="AA4" s="40" t="s">
        <v>49</v>
      </c>
      <c r="AB4" s="33" t="s">
        <v>50</v>
      </c>
      <c r="AC4" s="33" t="s">
        <v>50</v>
      </c>
      <c r="AD4" s="50" t="s">
        <v>51</v>
      </c>
      <c r="AE4" s="34" t="s">
        <v>52</v>
      </c>
      <c r="AF4" s="41" t="s">
        <v>53</v>
      </c>
      <c r="AG4" s="34"/>
      <c r="AH4" s="54" t="s">
        <v>62</v>
      </c>
      <c r="AI4" s="33"/>
    </row>
    <row r="5" s="2" customFormat="1" ht="241" customHeight="1" spans="1:35">
      <c r="A5" s="11">
        <v>2</v>
      </c>
      <c r="B5" s="12">
        <v>3</v>
      </c>
      <c r="C5" s="13" t="s">
        <v>63</v>
      </c>
      <c r="D5" s="14">
        <v>2</v>
      </c>
      <c r="E5" s="12">
        <v>1</v>
      </c>
      <c r="F5" s="22"/>
      <c r="G5" s="13" t="s">
        <v>64</v>
      </c>
      <c r="H5" s="23" t="s">
        <v>38</v>
      </c>
      <c r="I5" s="13" t="s">
        <v>65</v>
      </c>
      <c r="J5" s="13" t="s">
        <v>66</v>
      </c>
      <c r="K5" s="28">
        <v>1</v>
      </c>
      <c r="L5" s="28" t="s">
        <v>67</v>
      </c>
      <c r="M5" s="33" t="str">
        <f>_xlfn.DISPIMG("ID_4141DB3F64C647C89DEBC73D64FEC887",1)</f>
        <v>=DISPIMG("ID_4141DB3F64C647C89DEBC73D64FEC887",1)</v>
      </c>
      <c r="N5" s="33" t="s">
        <v>42</v>
      </c>
      <c r="O5" s="34" t="s">
        <v>43</v>
      </c>
      <c r="P5" s="34" t="s">
        <v>44</v>
      </c>
      <c r="Q5" s="34" t="s">
        <v>68</v>
      </c>
      <c r="R5" s="34" t="s">
        <v>69</v>
      </c>
      <c r="S5" s="34" t="s">
        <v>70</v>
      </c>
      <c r="T5" s="33" t="s">
        <v>71</v>
      </c>
      <c r="U5" s="35">
        <v>0.17</v>
      </c>
      <c r="V5" s="34"/>
      <c r="W5" s="46">
        <v>50000</v>
      </c>
      <c r="X5" s="39">
        <v>300</v>
      </c>
      <c r="Y5" s="34">
        <v>600</v>
      </c>
      <c r="Z5" s="34"/>
      <c r="AA5" s="40" t="s">
        <v>49</v>
      </c>
      <c r="AB5" s="33" t="s">
        <v>50</v>
      </c>
      <c r="AC5" s="33" t="s">
        <v>50</v>
      </c>
      <c r="AD5" s="50" t="s">
        <v>51</v>
      </c>
      <c r="AE5" s="34" t="s">
        <v>52</v>
      </c>
      <c r="AF5" s="41" t="s">
        <v>53</v>
      </c>
      <c r="AG5" s="34"/>
      <c r="AH5" s="54" t="s">
        <v>72</v>
      </c>
      <c r="AI5" s="33"/>
    </row>
    <row r="6" s="2" customFormat="1" ht="409" customHeight="1" spans="1:35">
      <c r="A6" s="11">
        <v>12</v>
      </c>
      <c r="B6" s="12">
        <v>4</v>
      </c>
      <c r="C6" s="13" t="s">
        <v>73</v>
      </c>
      <c r="D6" s="14">
        <v>11</v>
      </c>
      <c r="E6" s="12">
        <v>1</v>
      </c>
      <c r="F6" s="22"/>
      <c r="G6" s="13" t="s">
        <v>74</v>
      </c>
      <c r="H6" s="23" t="s">
        <v>38</v>
      </c>
      <c r="I6" s="13" t="s">
        <v>75</v>
      </c>
      <c r="J6" s="13" t="s">
        <v>76</v>
      </c>
      <c r="K6" s="12">
        <v>1</v>
      </c>
      <c r="L6" s="12" t="s">
        <v>77</v>
      </c>
      <c r="M6" s="35" t="str">
        <f>_xlfn.DISPIMG("ID_90C93E28F0E04BF49D565EF6D99186B0",1)</f>
        <v>=DISPIMG("ID_90C93E28F0E04BF49D565EF6D99186B0",1)</v>
      </c>
      <c r="N6" s="33" t="s">
        <v>42</v>
      </c>
      <c r="O6" s="34" t="s">
        <v>43</v>
      </c>
      <c r="P6" s="34" t="s">
        <v>44</v>
      </c>
      <c r="Q6" s="34" t="s">
        <v>78</v>
      </c>
      <c r="R6" s="34" t="s">
        <v>79</v>
      </c>
      <c r="S6" s="41" t="s">
        <v>60</v>
      </c>
      <c r="T6" s="33"/>
      <c r="U6" s="33"/>
      <c r="V6" s="34"/>
      <c r="W6" s="40" t="s">
        <v>80</v>
      </c>
      <c r="X6" s="46">
        <v>30000</v>
      </c>
      <c r="Y6" s="46">
        <v>30000</v>
      </c>
      <c r="Z6" s="34"/>
      <c r="AA6" s="40" t="s">
        <v>49</v>
      </c>
      <c r="AB6" s="33" t="s">
        <v>50</v>
      </c>
      <c r="AC6" s="33" t="s">
        <v>50</v>
      </c>
      <c r="AD6" s="50" t="s">
        <v>51</v>
      </c>
      <c r="AE6" s="34" t="s">
        <v>81</v>
      </c>
      <c r="AF6" s="41" t="s">
        <v>53</v>
      </c>
      <c r="AG6" s="34"/>
      <c r="AH6" s="54" t="s">
        <v>82</v>
      </c>
      <c r="AI6" s="33"/>
    </row>
    <row r="7" s="2" customFormat="1" ht="380" customHeight="1" spans="1:35">
      <c r="A7" s="11"/>
      <c r="B7" s="12">
        <v>5</v>
      </c>
      <c r="C7" s="13" t="s">
        <v>83</v>
      </c>
      <c r="D7" s="14">
        <v>3</v>
      </c>
      <c r="E7" s="24">
        <v>1</v>
      </c>
      <c r="F7" s="22"/>
      <c r="G7" s="13" t="s">
        <v>84</v>
      </c>
      <c r="H7" s="23" t="s">
        <v>38</v>
      </c>
      <c r="I7" s="13" t="s">
        <v>85</v>
      </c>
      <c r="J7" s="13" t="s">
        <v>86</v>
      </c>
      <c r="K7" s="28">
        <v>1</v>
      </c>
      <c r="L7" s="28" t="s">
        <v>87</v>
      </c>
      <c r="M7" s="33" t="str">
        <f>_xlfn.DISPIMG("ID_5F1DAE7AFAA2461090F47ACD0E5588B6",1)</f>
        <v>=DISPIMG("ID_5F1DAE7AFAA2461090F47ACD0E5588B6",1)</v>
      </c>
      <c r="N7" s="33"/>
      <c r="O7" s="34" t="s">
        <v>43</v>
      </c>
      <c r="P7" s="34" t="s">
        <v>44</v>
      </c>
      <c r="Q7" s="34" t="s">
        <v>88</v>
      </c>
      <c r="R7" s="34" t="s">
        <v>89</v>
      </c>
      <c r="S7" s="34" t="s">
        <v>90</v>
      </c>
      <c r="T7" s="33" t="s">
        <v>91</v>
      </c>
      <c r="U7" s="35">
        <v>0.42</v>
      </c>
      <c r="V7" s="34"/>
      <c r="W7" s="46">
        <v>150000</v>
      </c>
      <c r="X7" s="34">
        <v>6000</v>
      </c>
      <c r="Y7" s="34">
        <v>1800</v>
      </c>
      <c r="Z7" s="34"/>
      <c r="AA7" s="40" t="s">
        <v>49</v>
      </c>
      <c r="AB7" s="33" t="s">
        <v>50</v>
      </c>
      <c r="AC7" s="33" t="s">
        <v>50</v>
      </c>
      <c r="AD7" s="50" t="s">
        <v>51</v>
      </c>
      <c r="AE7" s="34" t="s">
        <v>81</v>
      </c>
      <c r="AF7" s="41" t="s">
        <v>53</v>
      </c>
      <c r="AG7" s="34"/>
      <c r="AH7" s="54"/>
      <c r="AI7" s="33"/>
    </row>
    <row r="8" s="2" customFormat="1" ht="380" customHeight="1" spans="1:35">
      <c r="A8" s="11">
        <v>19</v>
      </c>
      <c r="B8" s="12">
        <v>6</v>
      </c>
      <c r="C8" s="13" t="s">
        <v>92</v>
      </c>
      <c r="D8" s="14">
        <v>18</v>
      </c>
      <c r="E8" s="12">
        <v>1</v>
      </c>
      <c r="F8" s="22"/>
      <c r="G8" s="13" t="s">
        <v>74</v>
      </c>
      <c r="H8" s="23" t="s">
        <v>38</v>
      </c>
      <c r="I8" s="13" t="s">
        <v>93</v>
      </c>
      <c r="J8" s="13" t="s">
        <v>94</v>
      </c>
      <c r="K8" s="12">
        <v>1</v>
      </c>
      <c r="L8" s="12" t="s">
        <v>95</v>
      </c>
      <c r="M8" s="35" t="str">
        <f>_xlfn.DISPIMG("ID_865FDF77E23743509708BD621556A7F4",1)</f>
        <v>=DISPIMG("ID_865FDF77E23743509708BD621556A7F4",1)</v>
      </c>
      <c r="N8" s="33" t="s">
        <v>42</v>
      </c>
      <c r="O8" s="34" t="s">
        <v>43</v>
      </c>
      <c r="P8" s="34" t="s">
        <v>44</v>
      </c>
      <c r="Q8" s="34" t="s">
        <v>96</v>
      </c>
      <c r="R8" s="34" t="s">
        <v>97</v>
      </c>
      <c r="S8" s="34" t="s">
        <v>98</v>
      </c>
      <c r="T8" s="33" t="s">
        <v>99</v>
      </c>
      <c r="U8" s="35">
        <v>0.51</v>
      </c>
      <c r="V8" s="34"/>
      <c r="W8" s="46">
        <v>100000</v>
      </c>
      <c r="X8" s="34">
        <v>3000</v>
      </c>
      <c r="Y8" s="34">
        <v>1200</v>
      </c>
      <c r="Z8" s="34"/>
      <c r="AA8" s="40" t="s">
        <v>49</v>
      </c>
      <c r="AB8" s="33" t="s">
        <v>100</v>
      </c>
      <c r="AC8" s="33" t="s">
        <v>50</v>
      </c>
      <c r="AD8" s="50" t="s">
        <v>51</v>
      </c>
      <c r="AE8" s="34" t="s">
        <v>81</v>
      </c>
      <c r="AF8" s="41" t="s">
        <v>53</v>
      </c>
      <c r="AG8" s="34"/>
      <c r="AH8" s="54" t="s">
        <v>101</v>
      </c>
      <c r="AI8" s="55" t="s">
        <v>102</v>
      </c>
    </row>
    <row r="9" s="2" customFormat="1" ht="380" customHeight="1" spans="1:35">
      <c r="A9" s="11">
        <v>21</v>
      </c>
      <c r="B9" s="12">
        <v>7</v>
      </c>
      <c r="C9" s="13" t="s">
        <v>103</v>
      </c>
      <c r="D9" s="14">
        <v>19</v>
      </c>
      <c r="E9" s="24">
        <v>1</v>
      </c>
      <c r="F9" s="22"/>
      <c r="G9" s="13" t="s">
        <v>74</v>
      </c>
      <c r="H9" s="23" t="s">
        <v>38</v>
      </c>
      <c r="I9" s="13" t="s">
        <v>104</v>
      </c>
      <c r="J9" s="13" t="s">
        <v>105</v>
      </c>
      <c r="K9" s="28">
        <v>1</v>
      </c>
      <c r="L9" s="12" t="s">
        <v>106</v>
      </c>
      <c r="M9" s="35" t="str">
        <f>_xlfn.DISPIMG("ID_66697E12137745CA92A95FEAAE989A31",1)</f>
        <v>=DISPIMG("ID_66697E12137745CA92A95FEAAE989A31",1)</v>
      </c>
      <c r="N9" s="33" t="s">
        <v>42</v>
      </c>
      <c r="O9" s="34" t="s">
        <v>43</v>
      </c>
      <c r="P9" s="34" t="s">
        <v>44</v>
      </c>
      <c r="Q9" s="34" t="s">
        <v>107</v>
      </c>
      <c r="R9" s="34" t="s">
        <v>79</v>
      </c>
      <c r="S9" s="34" t="s">
        <v>98</v>
      </c>
      <c r="T9" s="33" t="s">
        <v>108</v>
      </c>
      <c r="U9" s="35">
        <v>0.45</v>
      </c>
      <c r="V9" s="34"/>
      <c r="W9" s="46">
        <v>150000</v>
      </c>
      <c r="X9" s="34">
        <v>6000</v>
      </c>
      <c r="Y9" s="34">
        <v>1800</v>
      </c>
      <c r="Z9" s="34"/>
      <c r="AA9" s="40" t="s">
        <v>49</v>
      </c>
      <c r="AB9" s="33" t="s">
        <v>50</v>
      </c>
      <c r="AC9" s="33" t="s">
        <v>50</v>
      </c>
      <c r="AD9" s="50" t="s">
        <v>51</v>
      </c>
      <c r="AE9" s="34" t="s">
        <v>81</v>
      </c>
      <c r="AF9" s="41" t="s">
        <v>53</v>
      </c>
      <c r="AG9" s="34"/>
      <c r="AH9" s="54" t="s">
        <v>109</v>
      </c>
      <c r="AI9" s="55" t="s">
        <v>102</v>
      </c>
    </row>
    <row r="10" s="2" customFormat="1" ht="380" customHeight="1" spans="1:35">
      <c r="A10" s="11">
        <v>24</v>
      </c>
      <c r="B10" s="12">
        <v>8</v>
      </c>
      <c r="C10" s="13" t="s">
        <v>110</v>
      </c>
      <c r="D10" s="14">
        <v>22</v>
      </c>
      <c r="E10" s="12">
        <v>1</v>
      </c>
      <c r="F10" s="22"/>
      <c r="G10" s="13" t="s">
        <v>74</v>
      </c>
      <c r="H10" s="23" t="s">
        <v>38</v>
      </c>
      <c r="I10" s="13" t="s">
        <v>111</v>
      </c>
      <c r="J10" s="13" t="s">
        <v>112</v>
      </c>
      <c r="K10" s="12">
        <v>1</v>
      </c>
      <c r="L10" s="12" t="s">
        <v>113</v>
      </c>
      <c r="M10" s="35" t="str">
        <f>_xlfn.DISPIMG("ID_AF47ADDF1CA8405DBC4CF02167E1E0AD",1)</f>
        <v>=DISPIMG("ID_AF47ADDF1CA8405DBC4CF02167E1E0AD",1)</v>
      </c>
      <c r="N10" s="33" t="s">
        <v>42</v>
      </c>
      <c r="O10" s="34" t="s">
        <v>43</v>
      </c>
      <c r="P10" s="34" t="s">
        <v>44</v>
      </c>
      <c r="Q10" s="34" t="s">
        <v>114</v>
      </c>
      <c r="R10" s="34" t="s">
        <v>115</v>
      </c>
      <c r="S10" s="34" t="s">
        <v>98</v>
      </c>
      <c r="T10" s="33" t="s">
        <v>116</v>
      </c>
      <c r="U10" s="35">
        <v>2.55</v>
      </c>
      <c r="V10" s="34"/>
      <c r="W10" s="46">
        <v>250000</v>
      </c>
      <c r="X10" s="34">
        <v>6000</v>
      </c>
      <c r="Y10" s="34">
        <v>3000</v>
      </c>
      <c r="Z10" s="34"/>
      <c r="AA10" s="40" t="s">
        <v>49</v>
      </c>
      <c r="AB10" s="33" t="s">
        <v>50</v>
      </c>
      <c r="AC10" s="33" t="s">
        <v>50</v>
      </c>
      <c r="AD10" s="50" t="s">
        <v>51</v>
      </c>
      <c r="AE10" s="34" t="s">
        <v>81</v>
      </c>
      <c r="AF10" s="41" t="s">
        <v>53</v>
      </c>
      <c r="AG10" s="34"/>
      <c r="AH10" s="54" t="s">
        <v>117</v>
      </c>
      <c r="AI10" s="55" t="s">
        <v>118</v>
      </c>
    </row>
    <row r="11" s="2" customFormat="1" ht="380" customHeight="1" spans="1:35">
      <c r="A11" s="15">
        <v>26</v>
      </c>
      <c r="B11" s="16">
        <v>9</v>
      </c>
      <c r="C11" s="17" t="s">
        <v>119</v>
      </c>
      <c r="D11" s="17">
        <v>23</v>
      </c>
      <c r="E11" s="16">
        <v>1</v>
      </c>
      <c r="F11" s="25"/>
      <c r="G11" s="17" t="s">
        <v>120</v>
      </c>
      <c r="H11" s="23" t="s">
        <v>38</v>
      </c>
      <c r="I11" s="17" t="s">
        <v>121</v>
      </c>
      <c r="J11" s="17" t="s">
        <v>122</v>
      </c>
      <c r="K11" s="28">
        <v>1</v>
      </c>
      <c r="L11" s="29" t="s">
        <v>123</v>
      </c>
      <c r="M11" s="36" t="str">
        <f>_xlfn.DISPIMG("ID_5401E216A5FE4232BCAF3A42616B82FF",1)</f>
        <v>=DISPIMG("ID_5401E216A5FE4232BCAF3A42616B82FF",1)</v>
      </c>
      <c r="N11" s="33" t="s">
        <v>42</v>
      </c>
      <c r="O11" s="34" t="s">
        <v>124</v>
      </c>
      <c r="P11" s="34" t="s">
        <v>44</v>
      </c>
      <c r="Q11" s="40" t="s">
        <v>125</v>
      </c>
      <c r="R11" s="40" t="s">
        <v>126</v>
      </c>
      <c r="S11" s="40" t="s">
        <v>46</v>
      </c>
      <c r="T11" s="33" t="s">
        <v>127</v>
      </c>
      <c r="U11" s="35">
        <v>0.72</v>
      </c>
      <c r="V11" s="40"/>
      <c r="W11" s="40" t="s">
        <v>128</v>
      </c>
      <c r="X11" s="39">
        <v>400</v>
      </c>
      <c r="Y11" s="40" t="s">
        <v>129</v>
      </c>
      <c r="Z11" s="40"/>
      <c r="AA11" s="40" t="s">
        <v>49</v>
      </c>
      <c r="AB11" s="33" t="s">
        <v>100</v>
      </c>
      <c r="AC11" s="33" t="s">
        <v>50</v>
      </c>
      <c r="AD11" s="50" t="s">
        <v>51</v>
      </c>
      <c r="AE11" s="34" t="s">
        <v>52</v>
      </c>
      <c r="AF11" s="41" t="s">
        <v>53</v>
      </c>
      <c r="AG11" s="34"/>
      <c r="AH11" s="56" t="s">
        <v>130</v>
      </c>
      <c r="AI11" s="33"/>
    </row>
    <row r="12" s="2" customFormat="1" ht="380" customHeight="1" spans="1:35">
      <c r="A12" s="11">
        <v>27</v>
      </c>
      <c r="B12" s="12">
        <v>10</v>
      </c>
      <c r="C12" s="17" t="s">
        <v>131</v>
      </c>
      <c r="D12" s="14">
        <v>24</v>
      </c>
      <c r="E12" s="12">
        <v>1</v>
      </c>
      <c r="F12" s="22"/>
      <c r="G12" s="13" t="s">
        <v>132</v>
      </c>
      <c r="H12" s="23" t="s">
        <v>38</v>
      </c>
      <c r="I12" s="13" t="s">
        <v>133</v>
      </c>
      <c r="J12" s="13" t="s">
        <v>134</v>
      </c>
      <c r="K12" s="12">
        <v>1</v>
      </c>
      <c r="L12" s="12" t="s">
        <v>135</v>
      </c>
      <c r="M12" s="35" t="str">
        <f>_xlfn.DISPIMG("ID_0D90940B53E645B7BDFE782D16FD07E1",1)</f>
        <v>=DISPIMG("ID_0D90940B53E645B7BDFE782D16FD07E1",1)</v>
      </c>
      <c r="N12" s="33" t="s">
        <v>42</v>
      </c>
      <c r="O12" s="34" t="s">
        <v>124</v>
      </c>
      <c r="P12" s="34" t="s">
        <v>44</v>
      </c>
      <c r="Q12" s="34" t="s">
        <v>136</v>
      </c>
      <c r="R12" s="34" t="s">
        <v>137</v>
      </c>
      <c r="S12" s="40" t="s">
        <v>46</v>
      </c>
      <c r="T12" s="33" t="s">
        <v>138</v>
      </c>
      <c r="U12" s="35">
        <v>0.86</v>
      </c>
      <c r="V12" s="34"/>
      <c r="W12" s="34" t="s">
        <v>139</v>
      </c>
      <c r="X12" s="39">
        <v>150</v>
      </c>
      <c r="Y12" s="34">
        <v>240</v>
      </c>
      <c r="Z12" s="46"/>
      <c r="AA12" s="40" t="s">
        <v>49</v>
      </c>
      <c r="AB12" s="33" t="s">
        <v>100</v>
      </c>
      <c r="AC12" s="33" t="s">
        <v>50</v>
      </c>
      <c r="AD12" s="50" t="s">
        <v>51</v>
      </c>
      <c r="AE12" s="34" t="s">
        <v>52</v>
      </c>
      <c r="AF12" s="41" t="s">
        <v>53</v>
      </c>
      <c r="AG12" s="34"/>
      <c r="AH12" s="56" t="s">
        <v>140</v>
      </c>
      <c r="AI12" s="33"/>
    </row>
    <row r="13" s="2" customFormat="1" ht="380" customHeight="1" spans="1:35">
      <c r="A13" s="11">
        <v>28</v>
      </c>
      <c r="B13" s="12">
        <v>11</v>
      </c>
      <c r="C13" s="17" t="s">
        <v>141</v>
      </c>
      <c r="D13" s="14">
        <v>25</v>
      </c>
      <c r="E13" s="12">
        <v>1</v>
      </c>
      <c r="F13" s="22"/>
      <c r="G13" s="13" t="s">
        <v>142</v>
      </c>
      <c r="H13" s="23" t="s">
        <v>38</v>
      </c>
      <c r="I13" s="13" t="s">
        <v>143</v>
      </c>
      <c r="J13" s="13" t="s">
        <v>144</v>
      </c>
      <c r="K13" s="28">
        <v>1</v>
      </c>
      <c r="L13" s="12" t="s">
        <v>145</v>
      </c>
      <c r="M13" s="35" t="str">
        <f>_xlfn.DISPIMG("ID_129611BFD2AC4879BDCF72079B9A0B6D",1)</f>
        <v>=DISPIMG("ID_129611BFD2AC4879BDCF72079B9A0B6D",1)</v>
      </c>
      <c r="N13" s="33" t="s">
        <v>42</v>
      </c>
      <c r="O13" s="34" t="s">
        <v>124</v>
      </c>
      <c r="P13" s="34" t="s">
        <v>44</v>
      </c>
      <c r="Q13" s="34" t="s">
        <v>146</v>
      </c>
      <c r="R13" s="34" t="s">
        <v>147</v>
      </c>
      <c r="S13" s="40" t="s">
        <v>46</v>
      </c>
      <c r="T13" s="33"/>
      <c r="U13" s="35"/>
      <c r="V13" s="34"/>
      <c r="W13" s="46">
        <v>20000</v>
      </c>
      <c r="X13" s="39">
        <v>100</v>
      </c>
      <c r="Y13" s="34">
        <v>240</v>
      </c>
      <c r="Z13" s="34"/>
      <c r="AA13" s="40" t="s">
        <v>49</v>
      </c>
      <c r="AB13" s="33" t="s">
        <v>100</v>
      </c>
      <c r="AC13" s="33" t="s">
        <v>50</v>
      </c>
      <c r="AD13" s="50" t="s">
        <v>51</v>
      </c>
      <c r="AE13" s="34" t="s">
        <v>52</v>
      </c>
      <c r="AF13" s="41" t="s">
        <v>53</v>
      </c>
      <c r="AG13" s="34"/>
      <c r="AH13" s="56" t="s">
        <v>148</v>
      </c>
      <c r="AI13" s="33"/>
    </row>
    <row r="14" s="2" customFormat="1" ht="380" customHeight="1" spans="1:35">
      <c r="A14" s="11">
        <v>31</v>
      </c>
      <c r="B14" s="12">
        <v>12</v>
      </c>
      <c r="C14" s="13" t="s">
        <v>149</v>
      </c>
      <c r="D14" s="14">
        <v>26</v>
      </c>
      <c r="E14" s="12">
        <v>1</v>
      </c>
      <c r="F14" s="22"/>
      <c r="G14" s="13" t="s">
        <v>150</v>
      </c>
      <c r="H14" s="23" t="s">
        <v>38</v>
      </c>
      <c r="I14" s="13" t="s">
        <v>151</v>
      </c>
      <c r="J14" s="13" t="s">
        <v>152</v>
      </c>
      <c r="K14" s="12">
        <v>1</v>
      </c>
      <c r="L14" s="12" t="s">
        <v>153</v>
      </c>
      <c r="M14" s="35" t="str">
        <f>_xlfn.DISPIMG("ID_C5BFD1663F074AE59807570C55D526CF",1)</f>
        <v>=DISPIMG("ID_C5BFD1663F074AE59807570C55D526CF",1)</v>
      </c>
      <c r="N14" s="33" t="s">
        <v>42</v>
      </c>
      <c r="O14" s="34" t="s">
        <v>124</v>
      </c>
      <c r="P14" s="34" t="s">
        <v>44</v>
      </c>
      <c r="Q14" s="34" t="s">
        <v>154</v>
      </c>
      <c r="R14" s="39">
        <v>1919</v>
      </c>
      <c r="S14" s="40" t="s">
        <v>46</v>
      </c>
      <c r="T14" s="33"/>
      <c r="U14" s="35"/>
      <c r="V14" s="34"/>
      <c r="W14" s="46">
        <v>50000</v>
      </c>
      <c r="X14" s="34">
        <v>600</v>
      </c>
      <c r="Y14" s="34">
        <v>600</v>
      </c>
      <c r="Z14" s="34"/>
      <c r="AA14" s="40" t="s">
        <v>49</v>
      </c>
      <c r="AB14" s="33" t="s">
        <v>155</v>
      </c>
      <c r="AC14" s="33" t="s">
        <v>50</v>
      </c>
      <c r="AD14" s="50" t="s">
        <v>51</v>
      </c>
      <c r="AE14" s="34" t="s">
        <v>156</v>
      </c>
      <c r="AF14" s="41" t="s">
        <v>53</v>
      </c>
      <c r="AG14" s="34"/>
      <c r="AH14" s="56" t="s">
        <v>157</v>
      </c>
      <c r="AI14" s="57" t="s">
        <v>158</v>
      </c>
    </row>
    <row r="15" s="2" customFormat="1" ht="380" customHeight="1" spans="1:35">
      <c r="A15" s="11">
        <v>32</v>
      </c>
      <c r="B15" s="12">
        <v>13</v>
      </c>
      <c r="C15" s="13" t="s">
        <v>159</v>
      </c>
      <c r="D15" s="14">
        <v>27</v>
      </c>
      <c r="E15" s="12">
        <v>1</v>
      </c>
      <c r="F15" s="14"/>
      <c r="G15" s="13" t="s">
        <v>160</v>
      </c>
      <c r="H15" s="23" t="s">
        <v>38</v>
      </c>
      <c r="I15" s="13" t="s">
        <v>161</v>
      </c>
      <c r="J15" s="13" t="s">
        <v>162</v>
      </c>
      <c r="K15" s="28">
        <v>1</v>
      </c>
      <c r="L15" s="12" t="s">
        <v>163</v>
      </c>
      <c r="M15" s="35" t="str">
        <f>_xlfn.DISPIMG("ID_07C2AB5B1F9C48D9A759428A5EE8F78C",1)</f>
        <v>=DISPIMG("ID_07C2AB5B1F9C48D9A759428A5EE8F78C",1)</v>
      </c>
      <c r="N15" s="33" t="s">
        <v>42</v>
      </c>
      <c r="O15" s="34" t="s">
        <v>124</v>
      </c>
      <c r="P15" s="34" t="s">
        <v>44</v>
      </c>
      <c r="Q15" s="34" t="s">
        <v>136</v>
      </c>
      <c r="R15" s="39">
        <v>1925</v>
      </c>
      <c r="S15" s="34" t="s">
        <v>164</v>
      </c>
      <c r="T15" s="33" t="s">
        <v>165</v>
      </c>
      <c r="U15" s="35">
        <v>0.65</v>
      </c>
      <c r="V15" s="34"/>
      <c r="W15" s="46">
        <v>100000</v>
      </c>
      <c r="X15" s="39">
        <v>1200</v>
      </c>
      <c r="Y15" s="34">
        <v>1200</v>
      </c>
      <c r="Z15" s="34"/>
      <c r="AA15" s="40" t="s">
        <v>49</v>
      </c>
      <c r="AB15" s="33" t="s">
        <v>166</v>
      </c>
      <c r="AC15" s="33" t="s">
        <v>50</v>
      </c>
      <c r="AD15" s="50" t="s">
        <v>51</v>
      </c>
      <c r="AE15" s="34" t="s">
        <v>167</v>
      </c>
      <c r="AF15" s="41" t="s">
        <v>53</v>
      </c>
      <c r="AG15" s="34"/>
      <c r="AH15" s="54" t="s">
        <v>168</v>
      </c>
      <c r="AI15" s="33"/>
    </row>
    <row r="16" s="2" customFormat="1" ht="380" customHeight="1" spans="1:35">
      <c r="A16" s="11">
        <v>37</v>
      </c>
      <c r="B16" s="12">
        <v>14</v>
      </c>
      <c r="C16" s="13" t="s">
        <v>169</v>
      </c>
      <c r="D16" s="14">
        <v>30</v>
      </c>
      <c r="E16" s="12">
        <v>1</v>
      </c>
      <c r="F16" s="22"/>
      <c r="G16" s="13" t="s">
        <v>170</v>
      </c>
      <c r="H16" s="23" t="s">
        <v>38</v>
      </c>
      <c r="I16" s="13" t="s">
        <v>171</v>
      </c>
      <c r="J16" s="13" t="s">
        <v>172</v>
      </c>
      <c r="K16" s="12">
        <v>1</v>
      </c>
      <c r="L16" s="12" t="s">
        <v>173</v>
      </c>
      <c r="M16" s="35" t="str">
        <f>_xlfn.DISPIMG("ID_67D7CA7C14134B269DE5ADA87DAD5F5D",1)</f>
        <v>=DISPIMG("ID_67D7CA7C14134B269DE5ADA87DAD5F5D",1)</v>
      </c>
      <c r="N16" s="33" t="s">
        <v>42</v>
      </c>
      <c r="O16" s="34" t="s">
        <v>124</v>
      </c>
      <c r="P16" s="34" t="s">
        <v>44</v>
      </c>
      <c r="Q16" s="34" t="s">
        <v>136</v>
      </c>
      <c r="R16" s="39">
        <v>1924</v>
      </c>
      <c r="S16" s="41" t="s">
        <v>174</v>
      </c>
      <c r="T16" s="33"/>
      <c r="U16" s="35"/>
      <c r="V16" s="34"/>
      <c r="W16" s="46">
        <v>100000</v>
      </c>
      <c r="X16" s="39">
        <v>800</v>
      </c>
      <c r="Y16" s="34">
        <v>1200</v>
      </c>
      <c r="Z16" s="34"/>
      <c r="AA16" s="40" t="s">
        <v>49</v>
      </c>
      <c r="AB16" s="33" t="s">
        <v>166</v>
      </c>
      <c r="AC16" s="33" t="s">
        <v>50</v>
      </c>
      <c r="AD16" s="50" t="s">
        <v>51</v>
      </c>
      <c r="AE16" s="34" t="s">
        <v>52</v>
      </c>
      <c r="AF16" s="41" t="s">
        <v>53</v>
      </c>
      <c r="AG16" s="34"/>
      <c r="AH16" s="54" t="s">
        <v>175</v>
      </c>
      <c r="AI16" s="33"/>
    </row>
    <row r="17" s="2" customFormat="1" ht="380" customHeight="1" spans="1:35">
      <c r="A17" s="11">
        <v>46</v>
      </c>
      <c r="B17" s="12">
        <v>15</v>
      </c>
      <c r="C17" s="13" t="s">
        <v>63</v>
      </c>
      <c r="D17" s="14">
        <v>34</v>
      </c>
      <c r="E17" s="12">
        <v>1</v>
      </c>
      <c r="F17" s="14"/>
      <c r="G17" s="13" t="s">
        <v>37</v>
      </c>
      <c r="H17" s="23" t="s">
        <v>38</v>
      </c>
      <c r="I17" s="30" t="s">
        <v>176</v>
      </c>
      <c r="J17" s="31" t="s">
        <v>177</v>
      </c>
      <c r="K17" s="28">
        <v>1</v>
      </c>
      <c r="L17" s="12" t="s">
        <v>178</v>
      </c>
      <c r="M17" s="35" t="str">
        <f>_xlfn.DISPIMG("ID_52442EC6B97A4F3C993D1138C502F91D",1)</f>
        <v>=DISPIMG("ID_52442EC6B97A4F3C993D1138C502F91D",1)</v>
      </c>
      <c r="N17" s="33" t="s">
        <v>42</v>
      </c>
      <c r="O17" s="34" t="s">
        <v>124</v>
      </c>
      <c r="P17" s="34" t="s">
        <v>44</v>
      </c>
      <c r="Q17" s="34" t="s">
        <v>68</v>
      </c>
      <c r="R17" s="39">
        <v>1918</v>
      </c>
      <c r="S17" s="34" t="s">
        <v>179</v>
      </c>
      <c r="T17" s="33" t="s">
        <v>180</v>
      </c>
      <c r="U17" s="35">
        <v>0.85</v>
      </c>
      <c r="V17" s="34"/>
      <c r="W17" s="46">
        <v>80000</v>
      </c>
      <c r="X17" s="39"/>
      <c r="Y17" s="34">
        <v>960</v>
      </c>
      <c r="Z17" s="34"/>
      <c r="AA17" s="40" t="s">
        <v>49</v>
      </c>
      <c r="AB17" s="33" t="s">
        <v>50</v>
      </c>
      <c r="AC17" s="33" t="s">
        <v>50</v>
      </c>
      <c r="AD17" s="50" t="s">
        <v>51</v>
      </c>
      <c r="AE17" s="34" t="s">
        <v>52</v>
      </c>
      <c r="AF17" s="41" t="s">
        <v>53</v>
      </c>
      <c r="AG17" s="34"/>
      <c r="AH17" s="54" t="s">
        <v>181</v>
      </c>
      <c r="AI17" s="33"/>
    </row>
    <row r="18" s="2" customFormat="1" ht="380" customHeight="1" spans="1:35">
      <c r="A18" s="11">
        <v>49</v>
      </c>
      <c r="B18" s="12">
        <v>16</v>
      </c>
      <c r="C18" s="13" t="s">
        <v>182</v>
      </c>
      <c r="D18" s="14">
        <v>35</v>
      </c>
      <c r="E18" s="12">
        <v>1</v>
      </c>
      <c r="F18" s="22"/>
      <c r="G18" s="13" t="s">
        <v>170</v>
      </c>
      <c r="H18" s="23" t="s">
        <v>38</v>
      </c>
      <c r="I18" s="13" t="s">
        <v>183</v>
      </c>
      <c r="J18" s="13" t="s">
        <v>184</v>
      </c>
      <c r="K18" s="12">
        <v>1</v>
      </c>
      <c r="L18" s="12" t="s">
        <v>185</v>
      </c>
      <c r="M18" s="35" t="str">
        <f>_xlfn.DISPIMG("ID_B02975A5ACAE4D0186D7E35DFF663732",1)</f>
        <v>=DISPIMG("ID_B02975A5ACAE4D0186D7E35DFF663732",1)</v>
      </c>
      <c r="N18" s="33" t="s">
        <v>42</v>
      </c>
      <c r="O18" s="34" t="s">
        <v>124</v>
      </c>
      <c r="P18" s="34" t="s">
        <v>44</v>
      </c>
      <c r="Q18" s="34" t="s">
        <v>136</v>
      </c>
      <c r="R18" s="39">
        <v>1923</v>
      </c>
      <c r="S18" s="34" t="s">
        <v>186</v>
      </c>
      <c r="T18" s="33" t="s">
        <v>187</v>
      </c>
      <c r="U18" s="35">
        <v>0.54</v>
      </c>
      <c r="V18" s="34"/>
      <c r="W18" s="46">
        <v>20000</v>
      </c>
      <c r="X18" s="39">
        <v>200</v>
      </c>
      <c r="Y18" s="34">
        <v>240</v>
      </c>
      <c r="Z18" s="34"/>
      <c r="AA18" s="40" t="s">
        <v>49</v>
      </c>
      <c r="AB18" s="33" t="s">
        <v>155</v>
      </c>
      <c r="AC18" s="33" t="s">
        <v>50</v>
      </c>
      <c r="AD18" s="50" t="s">
        <v>51</v>
      </c>
      <c r="AE18" s="34" t="s">
        <v>52</v>
      </c>
      <c r="AF18" s="41" t="s">
        <v>53</v>
      </c>
      <c r="AG18" s="34"/>
      <c r="AH18" s="54" t="s">
        <v>188</v>
      </c>
      <c r="AI18" s="33"/>
    </row>
    <row r="19" s="2" customFormat="1" ht="380" customHeight="1" spans="1:35">
      <c r="A19" s="11">
        <v>56</v>
      </c>
      <c r="B19" s="12">
        <v>17</v>
      </c>
      <c r="C19" s="13" t="s">
        <v>189</v>
      </c>
      <c r="D19" s="14">
        <v>38</v>
      </c>
      <c r="E19" s="12">
        <v>1</v>
      </c>
      <c r="F19" s="22"/>
      <c r="G19" s="13" t="s">
        <v>37</v>
      </c>
      <c r="H19" s="23" t="s">
        <v>38</v>
      </c>
      <c r="I19" s="13" t="s">
        <v>190</v>
      </c>
      <c r="J19" s="13" t="s">
        <v>191</v>
      </c>
      <c r="K19" s="28">
        <v>1</v>
      </c>
      <c r="L19" s="12" t="s">
        <v>192</v>
      </c>
      <c r="M19" s="35" t="str">
        <f>_xlfn.DISPIMG("ID_1C1745FC3FAD46E882230D1ADAC4A5E3",1)</f>
        <v>=DISPIMG("ID_1C1745FC3FAD46E882230D1ADAC4A5E3",1)</v>
      </c>
      <c r="N19" s="33" t="s">
        <v>42</v>
      </c>
      <c r="O19" s="34" t="s">
        <v>124</v>
      </c>
      <c r="P19" s="34" t="s">
        <v>44</v>
      </c>
      <c r="Q19" s="34" t="s">
        <v>193</v>
      </c>
      <c r="R19" s="39">
        <v>1929</v>
      </c>
      <c r="S19" s="34" t="s">
        <v>186</v>
      </c>
      <c r="T19" s="33" t="s">
        <v>194</v>
      </c>
      <c r="U19" s="35">
        <v>0.56</v>
      </c>
      <c r="V19" s="34"/>
      <c r="W19" s="46">
        <v>80000</v>
      </c>
      <c r="X19" s="39">
        <v>300</v>
      </c>
      <c r="Y19" s="34">
        <v>960</v>
      </c>
      <c r="Z19" s="34"/>
      <c r="AA19" s="40" t="s">
        <v>49</v>
      </c>
      <c r="AB19" s="33" t="s">
        <v>155</v>
      </c>
      <c r="AC19" s="33" t="s">
        <v>50</v>
      </c>
      <c r="AD19" s="50" t="s">
        <v>51</v>
      </c>
      <c r="AE19" s="34" t="s">
        <v>52</v>
      </c>
      <c r="AF19" s="41" t="s">
        <v>53</v>
      </c>
      <c r="AG19" s="34"/>
      <c r="AH19" s="54" t="s">
        <v>195</v>
      </c>
      <c r="AI19" s="55" t="s">
        <v>102</v>
      </c>
    </row>
    <row r="20" s="2" customFormat="1" ht="380" customHeight="1" spans="1:35">
      <c r="A20" s="11">
        <v>60</v>
      </c>
      <c r="B20" s="12">
        <v>18</v>
      </c>
      <c r="C20" s="13" t="s">
        <v>196</v>
      </c>
      <c r="D20" s="14">
        <v>40</v>
      </c>
      <c r="E20" s="12">
        <v>1</v>
      </c>
      <c r="F20" s="22"/>
      <c r="G20" s="13" t="s">
        <v>37</v>
      </c>
      <c r="H20" s="23" t="s">
        <v>38</v>
      </c>
      <c r="I20" s="13" t="s">
        <v>197</v>
      </c>
      <c r="J20" s="13" t="s">
        <v>198</v>
      </c>
      <c r="K20" s="12">
        <v>1</v>
      </c>
      <c r="L20" s="12" t="s">
        <v>199</v>
      </c>
      <c r="M20" s="35" t="str">
        <f>_xlfn.DISPIMG("ID_FDCB1CA00A10484E97B65C3CE4E90EB3",1)</f>
        <v>=DISPIMG("ID_FDCB1CA00A10484E97B65C3CE4E90EB3",1)</v>
      </c>
      <c r="N20" s="33" t="s">
        <v>42</v>
      </c>
      <c r="O20" s="34" t="s">
        <v>124</v>
      </c>
      <c r="P20" s="34" t="s">
        <v>44</v>
      </c>
      <c r="Q20" s="34" t="s">
        <v>136</v>
      </c>
      <c r="R20" s="39">
        <v>1922</v>
      </c>
      <c r="S20" s="34" t="s">
        <v>200</v>
      </c>
      <c r="T20" s="33"/>
      <c r="U20" s="35"/>
      <c r="V20" s="34"/>
      <c r="W20" s="46">
        <v>100000</v>
      </c>
      <c r="X20" s="39">
        <v>150</v>
      </c>
      <c r="Y20" s="34">
        <v>1200</v>
      </c>
      <c r="Z20" s="34"/>
      <c r="AA20" s="40" t="s">
        <v>49</v>
      </c>
      <c r="AB20" s="33" t="s">
        <v>166</v>
      </c>
      <c r="AC20" s="33" t="s">
        <v>50</v>
      </c>
      <c r="AD20" s="50" t="s">
        <v>51</v>
      </c>
      <c r="AE20" s="34" t="s">
        <v>52</v>
      </c>
      <c r="AF20" s="41" t="s">
        <v>53</v>
      </c>
      <c r="AG20" s="34"/>
      <c r="AH20" s="54" t="s">
        <v>201</v>
      </c>
      <c r="AI20" s="33"/>
    </row>
    <row r="21" s="2" customFormat="1" ht="291" customHeight="1" spans="1:35">
      <c r="A21" s="11">
        <v>67</v>
      </c>
      <c r="B21" s="12">
        <v>19</v>
      </c>
      <c r="C21" s="13" t="s">
        <v>202</v>
      </c>
      <c r="D21" s="14">
        <v>41</v>
      </c>
      <c r="E21" s="12">
        <v>1</v>
      </c>
      <c r="F21" s="22"/>
      <c r="G21" s="13" t="s">
        <v>203</v>
      </c>
      <c r="H21" s="23" t="s">
        <v>38</v>
      </c>
      <c r="I21" s="13" t="s">
        <v>204</v>
      </c>
      <c r="J21" s="13" t="s">
        <v>205</v>
      </c>
      <c r="K21" s="28">
        <v>1</v>
      </c>
      <c r="L21" s="12" t="s">
        <v>206</v>
      </c>
      <c r="M21" s="35" t="str">
        <f>_xlfn.DISPIMG("ID_60E6352C6BB647C5B2C3814EAE513EAF",1)</f>
        <v>=DISPIMG("ID_60E6352C6BB647C5B2C3814EAE513EAF",1)</v>
      </c>
      <c r="N21" s="33" t="s">
        <v>42</v>
      </c>
      <c r="O21" s="34" t="s">
        <v>124</v>
      </c>
      <c r="P21" s="34" t="s">
        <v>44</v>
      </c>
      <c r="Q21" s="34" t="s">
        <v>136</v>
      </c>
      <c r="R21" s="34" t="s">
        <v>207</v>
      </c>
      <c r="S21" s="34" t="s">
        <v>208</v>
      </c>
      <c r="T21" s="33" t="s">
        <v>209</v>
      </c>
      <c r="U21" s="35">
        <v>0.64</v>
      </c>
      <c r="V21" s="34"/>
      <c r="W21" s="46">
        <v>100000</v>
      </c>
      <c r="X21" s="34">
        <v>1200</v>
      </c>
      <c r="Y21" s="34">
        <v>1200</v>
      </c>
      <c r="Z21" s="34"/>
      <c r="AA21" s="40" t="s">
        <v>49</v>
      </c>
      <c r="AB21" s="33" t="s">
        <v>166</v>
      </c>
      <c r="AC21" s="33" t="s">
        <v>50</v>
      </c>
      <c r="AD21" s="50" t="s">
        <v>51</v>
      </c>
      <c r="AE21" s="34" t="s">
        <v>156</v>
      </c>
      <c r="AF21" s="41" t="s">
        <v>53</v>
      </c>
      <c r="AG21" s="34"/>
      <c r="AH21" s="54" t="s">
        <v>210</v>
      </c>
      <c r="AI21" s="33"/>
    </row>
    <row r="22" s="2" customFormat="1" ht="380" customHeight="1" spans="1:35">
      <c r="A22" s="18"/>
      <c r="B22" s="12">
        <v>20</v>
      </c>
      <c r="C22" s="13" t="s">
        <v>211</v>
      </c>
      <c r="D22" s="14">
        <v>42</v>
      </c>
      <c r="E22" s="12">
        <v>1</v>
      </c>
      <c r="F22" s="14"/>
      <c r="G22" s="13" t="s">
        <v>212</v>
      </c>
      <c r="H22" s="23" t="s">
        <v>38</v>
      </c>
      <c r="I22" s="13" t="s">
        <v>213</v>
      </c>
      <c r="J22" s="13" t="s">
        <v>214</v>
      </c>
      <c r="K22" s="12">
        <v>1</v>
      </c>
      <c r="L22" s="12" t="s">
        <v>215</v>
      </c>
      <c r="M22" s="35" t="str">
        <f>_xlfn.DISPIMG("ID_F67D3EEB769A45C9A0A42CC17EB723C3",1)</f>
        <v>=DISPIMG("ID_F67D3EEB769A45C9A0A42CC17EB723C3",1)</v>
      </c>
      <c r="N22" s="33" t="s">
        <v>42</v>
      </c>
      <c r="O22" s="34" t="s">
        <v>124</v>
      </c>
      <c r="P22" s="34" t="s">
        <v>44</v>
      </c>
      <c r="Q22" s="34" t="s">
        <v>216</v>
      </c>
      <c r="R22" s="34" t="s">
        <v>217</v>
      </c>
      <c r="S22" s="41" t="s">
        <v>174</v>
      </c>
      <c r="T22" s="33"/>
      <c r="U22" s="35"/>
      <c r="V22" s="34"/>
      <c r="W22" s="34"/>
      <c r="X22" s="39" t="s">
        <v>218</v>
      </c>
      <c r="Y22" s="34" t="s">
        <v>219</v>
      </c>
      <c r="Z22" s="34"/>
      <c r="AA22" s="40" t="s">
        <v>49</v>
      </c>
      <c r="AB22" s="33" t="s">
        <v>220</v>
      </c>
      <c r="AC22" s="33" t="s">
        <v>50</v>
      </c>
      <c r="AD22" s="50" t="s">
        <v>51</v>
      </c>
      <c r="AE22" s="34" t="s">
        <v>221</v>
      </c>
      <c r="AF22" s="41" t="s">
        <v>53</v>
      </c>
      <c r="AG22" s="34"/>
      <c r="AH22" s="54" t="s">
        <v>222</v>
      </c>
      <c r="AI22" s="33"/>
    </row>
    <row r="23" s="2" customFormat="1" ht="380" customHeight="1" spans="1:35">
      <c r="A23" s="11">
        <v>71</v>
      </c>
      <c r="B23" s="12">
        <v>21</v>
      </c>
      <c r="C23" s="13" t="s">
        <v>223</v>
      </c>
      <c r="D23" s="14">
        <v>45</v>
      </c>
      <c r="E23" s="12">
        <v>1</v>
      </c>
      <c r="F23" s="22"/>
      <c r="G23" s="13" t="s">
        <v>170</v>
      </c>
      <c r="H23" s="23" t="s">
        <v>38</v>
      </c>
      <c r="I23" s="13" t="s">
        <v>224</v>
      </c>
      <c r="J23" s="13" t="s">
        <v>225</v>
      </c>
      <c r="K23" s="28">
        <v>1</v>
      </c>
      <c r="L23" s="12" t="s">
        <v>226</v>
      </c>
      <c r="M23" s="35" t="str">
        <f>_xlfn.DISPIMG("ID_BE7E74651E7D4161B23E8E4FE4BD9647",1)</f>
        <v>=DISPIMG("ID_BE7E74651E7D4161B23E8E4FE4BD9647",1)</v>
      </c>
      <c r="N23" s="33" t="s">
        <v>42</v>
      </c>
      <c r="O23" s="34" t="s">
        <v>124</v>
      </c>
      <c r="P23" s="34" t="s">
        <v>44</v>
      </c>
      <c r="Q23" s="34" t="s">
        <v>227</v>
      </c>
      <c r="R23" s="39">
        <v>1922</v>
      </c>
      <c r="S23" s="41" t="s">
        <v>60</v>
      </c>
      <c r="T23" s="33"/>
      <c r="U23" s="35"/>
      <c r="V23" s="34"/>
      <c r="W23" s="46">
        <v>250000</v>
      </c>
      <c r="X23" s="39" t="s">
        <v>128</v>
      </c>
      <c r="Y23" s="34">
        <v>3000</v>
      </c>
      <c r="Z23" s="34"/>
      <c r="AA23" s="40" t="s">
        <v>49</v>
      </c>
      <c r="AB23" s="33" t="s">
        <v>155</v>
      </c>
      <c r="AC23" s="33" t="s">
        <v>50</v>
      </c>
      <c r="AD23" s="50" t="s">
        <v>51</v>
      </c>
      <c r="AE23" s="34" t="s">
        <v>52</v>
      </c>
      <c r="AF23" s="41" t="s">
        <v>53</v>
      </c>
      <c r="AG23" s="34"/>
      <c r="AH23" s="54" t="s">
        <v>228</v>
      </c>
      <c r="AI23" s="33"/>
    </row>
    <row r="24" s="2" customFormat="1" ht="380" customHeight="1" spans="1:35">
      <c r="A24" s="11">
        <v>77</v>
      </c>
      <c r="B24" s="12">
        <v>22</v>
      </c>
      <c r="C24" s="13" t="s">
        <v>229</v>
      </c>
      <c r="D24" s="14">
        <v>48</v>
      </c>
      <c r="E24" s="12">
        <v>1</v>
      </c>
      <c r="F24" s="22"/>
      <c r="G24" s="13" t="s">
        <v>74</v>
      </c>
      <c r="H24" s="23" t="s">
        <v>38</v>
      </c>
      <c r="I24" s="13" t="s">
        <v>230</v>
      </c>
      <c r="J24" s="13" t="s">
        <v>231</v>
      </c>
      <c r="K24" s="12">
        <v>1</v>
      </c>
      <c r="L24" s="12" t="s">
        <v>232</v>
      </c>
      <c r="M24" s="35" t="str">
        <f>_xlfn.DISPIMG("ID_6B0AEF852E2A4A3EBB41D1AEC2BD7230",1)</f>
        <v>=DISPIMG("ID_6B0AEF852E2A4A3EBB41D1AEC2BD7230",1)</v>
      </c>
      <c r="N24" s="33" t="s">
        <v>42</v>
      </c>
      <c r="O24" s="34" t="s">
        <v>124</v>
      </c>
      <c r="P24" s="34" t="s">
        <v>44</v>
      </c>
      <c r="Q24" s="34" t="s">
        <v>78</v>
      </c>
      <c r="R24" s="34" t="s">
        <v>97</v>
      </c>
      <c r="S24" s="41" t="s">
        <v>60</v>
      </c>
      <c r="T24" s="33"/>
      <c r="U24" s="35"/>
      <c r="V24" s="34"/>
      <c r="W24" s="40" t="s">
        <v>233</v>
      </c>
      <c r="X24" s="46">
        <v>25000</v>
      </c>
      <c r="Y24" s="46">
        <v>25000</v>
      </c>
      <c r="Z24" s="34"/>
      <c r="AA24" s="40" t="s">
        <v>49</v>
      </c>
      <c r="AB24" s="33" t="s">
        <v>100</v>
      </c>
      <c r="AC24" s="33" t="s">
        <v>50</v>
      </c>
      <c r="AD24" s="50" t="s">
        <v>51</v>
      </c>
      <c r="AE24" s="34" t="s">
        <v>81</v>
      </c>
      <c r="AF24" s="41" t="s">
        <v>53</v>
      </c>
      <c r="AG24" s="34"/>
      <c r="AH24" s="54" t="s">
        <v>234</v>
      </c>
      <c r="AI24" s="33"/>
    </row>
    <row r="25" s="2" customFormat="1" ht="380" customHeight="1" spans="1:35">
      <c r="A25" s="11">
        <v>97</v>
      </c>
      <c r="B25" s="12">
        <v>23</v>
      </c>
      <c r="C25" s="13" t="s">
        <v>235</v>
      </c>
      <c r="D25" s="14">
        <v>57</v>
      </c>
      <c r="E25" s="12">
        <v>1</v>
      </c>
      <c r="F25" s="14"/>
      <c r="G25" s="13" t="s">
        <v>236</v>
      </c>
      <c r="H25" s="23" t="s">
        <v>38</v>
      </c>
      <c r="I25" s="13" t="s">
        <v>237</v>
      </c>
      <c r="J25" s="13" t="s">
        <v>238</v>
      </c>
      <c r="K25" s="28">
        <v>1</v>
      </c>
      <c r="L25" s="12" t="s">
        <v>239</v>
      </c>
      <c r="M25" s="35" t="str">
        <f>_xlfn.DISPIMG("ID_72D38C9C58AD41C7A5CFDF557444D789",1)</f>
        <v>=DISPIMG("ID_72D38C9C58AD41C7A5CFDF557444D789",1)</v>
      </c>
      <c r="N25" s="33" t="s">
        <v>42</v>
      </c>
      <c r="O25" s="34" t="s">
        <v>124</v>
      </c>
      <c r="P25" s="34" t="s">
        <v>44</v>
      </c>
      <c r="Q25" s="34" t="s">
        <v>240</v>
      </c>
      <c r="R25" s="34" t="s">
        <v>241</v>
      </c>
      <c r="S25" s="34" t="s">
        <v>242</v>
      </c>
      <c r="T25" s="33"/>
      <c r="U25" s="35"/>
      <c r="V25" s="34"/>
      <c r="W25" s="46">
        <v>45000</v>
      </c>
      <c r="X25" s="34">
        <v>500</v>
      </c>
      <c r="Y25" s="34">
        <v>500</v>
      </c>
      <c r="Z25" s="34"/>
      <c r="AA25" s="40" t="s">
        <v>49</v>
      </c>
      <c r="AB25" s="33" t="s">
        <v>166</v>
      </c>
      <c r="AC25" s="33" t="s">
        <v>50</v>
      </c>
      <c r="AD25" s="50" t="s">
        <v>51</v>
      </c>
      <c r="AE25" s="34" t="s">
        <v>81</v>
      </c>
      <c r="AF25" s="41" t="s">
        <v>53</v>
      </c>
      <c r="AG25" s="34"/>
      <c r="AH25" s="54" t="s">
        <v>243</v>
      </c>
      <c r="AI25" s="33"/>
    </row>
    <row r="26" s="2" customFormat="1" ht="122" customHeight="1" spans="1:35">
      <c r="A26" s="11">
        <v>113</v>
      </c>
      <c r="B26" s="12">
        <v>24</v>
      </c>
      <c r="C26" s="13" t="s">
        <v>244</v>
      </c>
      <c r="D26" s="14">
        <v>59</v>
      </c>
      <c r="E26" s="12">
        <v>1</v>
      </c>
      <c r="F26" s="22"/>
      <c r="G26" s="13" t="s">
        <v>142</v>
      </c>
      <c r="H26" s="23" t="s">
        <v>38</v>
      </c>
      <c r="I26" s="13" t="s">
        <v>245</v>
      </c>
      <c r="J26" s="13" t="s">
        <v>246</v>
      </c>
      <c r="K26" s="12">
        <v>1</v>
      </c>
      <c r="L26" s="12" t="s">
        <v>247</v>
      </c>
      <c r="M26" s="35" t="str">
        <f>_xlfn.DISPIMG("ID_D9826A3F6DD740FD9B9037E0F54C8561",1)</f>
        <v>=DISPIMG("ID_D9826A3F6DD740FD9B9037E0F54C8561",1)</v>
      </c>
      <c r="N26" s="33" t="s">
        <v>42</v>
      </c>
      <c r="O26" s="34" t="s">
        <v>124</v>
      </c>
      <c r="P26" s="34" t="s">
        <v>44</v>
      </c>
      <c r="Q26" s="34" t="s">
        <v>136</v>
      </c>
      <c r="R26" s="39">
        <v>1927</v>
      </c>
      <c r="S26" s="41" t="s">
        <v>174</v>
      </c>
      <c r="T26" s="33" t="s">
        <v>248</v>
      </c>
      <c r="U26" s="35">
        <v>0.72</v>
      </c>
      <c r="V26" s="34"/>
      <c r="W26" s="40" t="s">
        <v>249</v>
      </c>
      <c r="X26" s="47" t="s">
        <v>250</v>
      </c>
      <c r="Y26" s="46">
        <v>1800</v>
      </c>
      <c r="Z26" s="49">
        <v>2000</v>
      </c>
      <c r="AA26" s="40" t="s">
        <v>49</v>
      </c>
      <c r="AB26" s="33" t="s">
        <v>166</v>
      </c>
      <c r="AC26" s="33" t="s">
        <v>50</v>
      </c>
      <c r="AD26" s="50" t="s">
        <v>51</v>
      </c>
      <c r="AE26" s="34" t="s">
        <v>251</v>
      </c>
      <c r="AF26" s="41" t="s">
        <v>53</v>
      </c>
      <c r="AG26" s="34"/>
      <c r="AH26" s="54" t="s">
        <v>252</v>
      </c>
      <c r="AI26" s="33"/>
    </row>
    <row r="27" s="2" customFormat="1" ht="276" spans="1:35">
      <c r="A27" s="11">
        <v>121</v>
      </c>
      <c r="B27" s="12">
        <v>25</v>
      </c>
      <c r="C27" s="13" t="s">
        <v>253</v>
      </c>
      <c r="D27" s="14">
        <v>65</v>
      </c>
      <c r="E27" s="12">
        <v>1</v>
      </c>
      <c r="F27" s="22"/>
      <c r="G27" s="13" t="s">
        <v>254</v>
      </c>
      <c r="H27" s="23" t="s">
        <v>38</v>
      </c>
      <c r="I27" s="13" t="s">
        <v>255</v>
      </c>
      <c r="J27" s="13" t="s">
        <v>184</v>
      </c>
      <c r="K27" s="28">
        <v>1</v>
      </c>
      <c r="L27" s="12" t="s">
        <v>256</v>
      </c>
      <c r="M27" s="35" t="str">
        <f>_xlfn.DISPIMG("ID_611A7E8287AD4E86BB3C842BC5AF5AEF",1)</f>
        <v>=DISPIMG("ID_611A7E8287AD4E86BB3C842BC5AF5AEF",1)</v>
      </c>
      <c r="N27" s="33" t="s">
        <v>42</v>
      </c>
      <c r="O27" s="34" t="s">
        <v>124</v>
      </c>
      <c r="P27" s="34" t="s">
        <v>44</v>
      </c>
      <c r="Q27" s="34" t="s">
        <v>136</v>
      </c>
      <c r="R27" s="34" t="s">
        <v>257</v>
      </c>
      <c r="S27" s="34" t="s">
        <v>258</v>
      </c>
      <c r="T27" s="33"/>
      <c r="U27" s="35"/>
      <c r="V27" s="34"/>
      <c r="W27" s="34" t="s">
        <v>259</v>
      </c>
      <c r="X27" s="39" t="s">
        <v>260</v>
      </c>
      <c r="Y27" s="34" t="s">
        <v>261</v>
      </c>
      <c r="Z27" s="34"/>
      <c r="AA27" s="40" t="s">
        <v>49</v>
      </c>
      <c r="AB27" s="33" t="s">
        <v>166</v>
      </c>
      <c r="AC27" s="33" t="s">
        <v>50</v>
      </c>
      <c r="AD27" s="50" t="s">
        <v>51</v>
      </c>
      <c r="AE27" s="34" t="s">
        <v>52</v>
      </c>
      <c r="AF27" s="41" t="s">
        <v>53</v>
      </c>
      <c r="AG27" s="34"/>
      <c r="AH27" s="54" t="s">
        <v>262</v>
      </c>
      <c r="AI27" s="33"/>
    </row>
    <row r="28" s="2" customFormat="1" ht="158" customHeight="1" spans="1:35">
      <c r="A28" s="11">
        <v>129</v>
      </c>
      <c r="B28" s="12">
        <v>26</v>
      </c>
      <c r="C28" s="13" t="s">
        <v>263</v>
      </c>
      <c r="D28" s="14">
        <v>66</v>
      </c>
      <c r="E28" s="12">
        <v>1</v>
      </c>
      <c r="F28" s="22"/>
      <c r="G28" s="13" t="s">
        <v>264</v>
      </c>
      <c r="H28" s="23" t="s">
        <v>38</v>
      </c>
      <c r="I28" s="13" t="s">
        <v>265</v>
      </c>
      <c r="J28" s="13" t="s">
        <v>266</v>
      </c>
      <c r="K28" s="12">
        <v>1</v>
      </c>
      <c r="L28" s="12"/>
      <c r="M28" s="35" t="str">
        <f>_xlfn.DISPIMG("ID_6C21236FAA4C4393BEF6417E8F86A6F3",1)</f>
        <v>=DISPIMG("ID_6C21236FAA4C4393BEF6417E8F86A6F3",1)</v>
      </c>
      <c r="N28" s="33" t="s">
        <v>42</v>
      </c>
      <c r="O28" s="34" t="s">
        <v>124</v>
      </c>
      <c r="P28" s="34" t="s">
        <v>44</v>
      </c>
      <c r="Q28" s="34" t="s">
        <v>267</v>
      </c>
      <c r="R28" s="34" t="s">
        <v>257</v>
      </c>
      <c r="S28" s="41" t="s">
        <v>60</v>
      </c>
      <c r="T28" s="33"/>
      <c r="U28" s="33"/>
      <c r="V28" s="34"/>
      <c r="W28" s="46">
        <v>90000</v>
      </c>
      <c r="X28" s="34" t="s">
        <v>268</v>
      </c>
      <c r="Y28" s="34" t="s">
        <v>268</v>
      </c>
      <c r="Z28" s="34"/>
      <c r="AA28" s="40" t="s">
        <v>49</v>
      </c>
      <c r="AB28" s="33" t="s">
        <v>166</v>
      </c>
      <c r="AC28" s="33" t="s">
        <v>50</v>
      </c>
      <c r="AD28" s="50" t="s">
        <v>51</v>
      </c>
      <c r="AE28" s="34" t="s">
        <v>269</v>
      </c>
      <c r="AF28" s="41" t="s">
        <v>53</v>
      </c>
      <c r="AG28" s="34"/>
      <c r="AH28" s="54" t="s">
        <v>270</v>
      </c>
      <c r="AI28" s="33"/>
    </row>
    <row r="29" s="2" customFormat="1" ht="361" spans="1:35">
      <c r="A29" s="11">
        <v>112</v>
      </c>
      <c r="B29" s="12">
        <v>27</v>
      </c>
      <c r="C29" s="13" t="s">
        <v>271</v>
      </c>
      <c r="D29" s="14">
        <v>58</v>
      </c>
      <c r="E29" s="12">
        <v>1</v>
      </c>
      <c r="F29" s="22"/>
      <c r="G29" s="13" t="s">
        <v>142</v>
      </c>
      <c r="H29" s="23" t="s">
        <v>38</v>
      </c>
      <c r="I29" s="13" t="s">
        <v>272</v>
      </c>
      <c r="J29" s="13" t="s">
        <v>246</v>
      </c>
      <c r="K29" s="28">
        <v>1</v>
      </c>
      <c r="L29" s="12" t="s">
        <v>273</v>
      </c>
      <c r="M29" s="35" t="str">
        <f>_xlfn.DISPIMG("ID_E30AE16945BA496DBDA408D88FD0B662",1)</f>
        <v>=DISPIMG("ID_E30AE16945BA496DBDA408D88FD0B662",1)</v>
      </c>
      <c r="N29" s="33" t="s">
        <v>42</v>
      </c>
      <c r="O29" s="34" t="s">
        <v>124</v>
      </c>
      <c r="P29" s="34" t="s">
        <v>44</v>
      </c>
      <c r="Q29" s="34" t="s">
        <v>136</v>
      </c>
      <c r="R29" s="34" t="s">
        <v>274</v>
      </c>
      <c r="S29" s="41" t="s">
        <v>174</v>
      </c>
      <c r="T29" s="33" t="s">
        <v>275</v>
      </c>
      <c r="U29" s="35">
        <v>0.29</v>
      </c>
      <c r="V29" s="34"/>
      <c r="W29" s="40" t="s">
        <v>276</v>
      </c>
      <c r="X29" s="46" t="s">
        <v>48</v>
      </c>
      <c r="Y29" s="46" t="s">
        <v>48</v>
      </c>
      <c r="Z29" s="34"/>
      <c r="AA29" s="40" t="s">
        <v>49</v>
      </c>
      <c r="AB29" s="33" t="s">
        <v>166</v>
      </c>
      <c r="AC29" s="33" t="s">
        <v>50</v>
      </c>
      <c r="AD29" s="50" t="s">
        <v>51</v>
      </c>
      <c r="AE29" s="34" t="s">
        <v>277</v>
      </c>
      <c r="AF29" s="41" t="s">
        <v>53</v>
      </c>
      <c r="AG29" s="34"/>
      <c r="AH29" s="54" t="s">
        <v>278</v>
      </c>
      <c r="AI29" s="33"/>
    </row>
    <row r="30" s="2" customFormat="1" ht="120" customHeight="1" spans="1:35">
      <c r="A30" s="11">
        <v>146</v>
      </c>
      <c r="B30" s="12">
        <v>28</v>
      </c>
      <c r="C30" s="13" t="s">
        <v>279</v>
      </c>
      <c r="D30" s="14">
        <v>76</v>
      </c>
      <c r="E30" s="12">
        <v>1</v>
      </c>
      <c r="F30" s="22"/>
      <c r="G30" s="13" t="s">
        <v>280</v>
      </c>
      <c r="H30" s="23" t="s">
        <v>38</v>
      </c>
      <c r="I30" s="13" t="s">
        <v>281</v>
      </c>
      <c r="J30" s="13" t="s">
        <v>282</v>
      </c>
      <c r="K30" s="12">
        <v>1</v>
      </c>
      <c r="L30" s="12"/>
      <c r="M30" s="35" t="str">
        <f>_xlfn.DISPIMG("ID_1C50323E27CB4C3D93EC1502C1D697F3",1)</f>
        <v>=DISPIMG("ID_1C50323E27CB4C3D93EC1502C1D697F3",1)</v>
      </c>
      <c r="N30" s="33" t="s">
        <v>42</v>
      </c>
      <c r="O30" s="34" t="s">
        <v>124</v>
      </c>
      <c r="P30" s="34" t="s">
        <v>44</v>
      </c>
      <c r="Q30" s="34" t="s">
        <v>283</v>
      </c>
      <c r="R30" s="34" t="s">
        <v>284</v>
      </c>
      <c r="S30" s="41" t="s">
        <v>60</v>
      </c>
      <c r="T30" s="33"/>
      <c r="U30" s="33"/>
      <c r="V30" s="34"/>
      <c r="W30" s="46">
        <v>7600000</v>
      </c>
      <c r="X30" s="46" t="s">
        <v>285</v>
      </c>
      <c r="Y30" s="46">
        <v>91200</v>
      </c>
      <c r="Z30" s="49">
        <v>100000</v>
      </c>
      <c r="AA30" s="40" t="s">
        <v>49</v>
      </c>
      <c r="AB30" s="33" t="s">
        <v>166</v>
      </c>
      <c r="AC30" s="33" t="s">
        <v>50</v>
      </c>
      <c r="AD30" s="50" t="s">
        <v>51</v>
      </c>
      <c r="AE30" s="34" t="s">
        <v>251</v>
      </c>
      <c r="AF30" s="41" t="s">
        <v>53</v>
      </c>
      <c r="AG30" s="34"/>
      <c r="AH30" s="54" t="s">
        <v>286</v>
      </c>
      <c r="AI30" s="33"/>
    </row>
    <row r="31" s="2" customFormat="1" ht="318" spans="1:35">
      <c r="A31" s="11">
        <v>150</v>
      </c>
      <c r="B31" s="12">
        <v>29</v>
      </c>
      <c r="C31" s="13" t="s">
        <v>287</v>
      </c>
      <c r="D31" s="14">
        <v>80</v>
      </c>
      <c r="E31" s="12">
        <v>1</v>
      </c>
      <c r="F31" s="22"/>
      <c r="G31" s="13" t="s">
        <v>288</v>
      </c>
      <c r="H31" s="23" t="s">
        <v>38</v>
      </c>
      <c r="I31" s="13" t="s">
        <v>289</v>
      </c>
      <c r="J31" s="13" t="s">
        <v>290</v>
      </c>
      <c r="K31" s="28">
        <v>1</v>
      </c>
      <c r="L31" s="12" t="s">
        <v>291</v>
      </c>
      <c r="M31" s="35" t="str">
        <f>_xlfn.DISPIMG("ID_07206390FA6B41D3A723BC40D1B126DE",1)</f>
        <v>=DISPIMG("ID_07206390FA6B41D3A723BC40D1B126DE",1)</v>
      </c>
      <c r="N31" s="33" t="s">
        <v>42</v>
      </c>
      <c r="O31" s="34" t="s">
        <v>124</v>
      </c>
      <c r="P31" s="34" t="s">
        <v>44</v>
      </c>
      <c r="Q31" s="34" t="s">
        <v>292</v>
      </c>
      <c r="R31" s="39">
        <v>1930</v>
      </c>
      <c r="S31" s="41" t="s">
        <v>60</v>
      </c>
      <c r="T31" s="33"/>
      <c r="U31" s="33"/>
      <c r="V31" s="34"/>
      <c r="W31" s="46">
        <v>494000</v>
      </c>
      <c r="X31" s="34" t="s">
        <v>293</v>
      </c>
      <c r="Y31" s="34">
        <v>6000</v>
      </c>
      <c r="Z31" s="46">
        <v>6500</v>
      </c>
      <c r="AA31" s="40" t="s">
        <v>49</v>
      </c>
      <c r="AB31" s="33" t="s">
        <v>155</v>
      </c>
      <c r="AC31" s="33" t="s">
        <v>50</v>
      </c>
      <c r="AD31" s="50" t="s">
        <v>51</v>
      </c>
      <c r="AE31" s="34" t="s">
        <v>294</v>
      </c>
      <c r="AF31" s="41" t="s">
        <v>53</v>
      </c>
      <c r="AG31" s="34"/>
      <c r="AH31" s="54" t="s">
        <v>295</v>
      </c>
      <c r="AI31" s="33"/>
    </row>
    <row r="32" s="2" customFormat="1" ht="380" customHeight="1" spans="1:35">
      <c r="A32" s="11">
        <v>171</v>
      </c>
      <c r="B32" s="12">
        <v>30</v>
      </c>
      <c r="C32" s="13" t="s">
        <v>296</v>
      </c>
      <c r="D32" s="14">
        <v>89</v>
      </c>
      <c r="E32" s="12">
        <v>1</v>
      </c>
      <c r="F32" s="22"/>
      <c r="G32" s="13" t="s">
        <v>37</v>
      </c>
      <c r="H32" s="23" t="s">
        <v>38</v>
      </c>
      <c r="I32" s="13" t="s">
        <v>297</v>
      </c>
      <c r="J32" s="13" t="s">
        <v>57</v>
      </c>
      <c r="K32" s="12">
        <v>1</v>
      </c>
      <c r="L32" s="12" t="s">
        <v>298</v>
      </c>
      <c r="M32" s="35" t="str">
        <f>_xlfn.DISPIMG("ID_7CCAD51470E84236BB7F6667BEA7586A",1)</f>
        <v>=DISPIMG("ID_7CCAD51470E84236BB7F6667BEA7586A",1)</v>
      </c>
      <c r="N32" s="33" t="s">
        <v>42</v>
      </c>
      <c r="O32" s="34" t="s">
        <v>124</v>
      </c>
      <c r="P32" s="34" t="s">
        <v>44</v>
      </c>
      <c r="Q32" s="34" t="s">
        <v>59</v>
      </c>
      <c r="R32" s="39">
        <v>1923</v>
      </c>
      <c r="S32" s="41" t="s">
        <v>60</v>
      </c>
      <c r="T32" s="42" t="s">
        <v>299</v>
      </c>
      <c r="U32" s="48">
        <v>0.84</v>
      </c>
      <c r="V32" s="34"/>
      <c r="W32" s="46">
        <v>250000</v>
      </c>
      <c r="X32" s="39" t="s">
        <v>300</v>
      </c>
      <c r="Y32" s="34">
        <v>3000</v>
      </c>
      <c r="Z32" s="34"/>
      <c r="AA32" s="40" t="s">
        <v>49</v>
      </c>
      <c r="AB32" s="33" t="s">
        <v>50</v>
      </c>
      <c r="AC32" s="33" t="s">
        <v>50</v>
      </c>
      <c r="AD32" s="50" t="s">
        <v>51</v>
      </c>
      <c r="AE32" s="34" t="s">
        <v>52</v>
      </c>
      <c r="AF32" s="41" t="s">
        <v>53</v>
      </c>
      <c r="AG32" s="34"/>
      <c r="AH32" s="54" t="s">
        <v>301</v>
      </c>
      <c r="AI32" s="33"/>
    </row>
    <row r="33" s="2" customFormat="1" ht="380" customHeight="1" spans="1:35">
      <c r="A33" s="11">
        <v>187</v>
      </c>
      <c r="B33" s="12">
        <v>31</v>
      </c>
      <c r="C33" s="13" t="s">
        <v>302</v>
      </c>
      <c r="D33" s="14">
        <v>95</v>
      </c>
      <c r="E33" s="12">
        <v>1</v>
      </c>
      <c r="F33" s="22"/>
      <c r="G33" s="13" t="s">
        <v>303</v>
      </c>
      <c r="H33" s="23" t="s">
        <v>38</v>
      </c>
      <c r="I33" s="13" t="s">
        <v>304</v>
      </c>
      <c r="J33" s="13" t="s">
        <v>305</v>
      </c>
      <c r="K33" s="28">
        <v>1</v>
      </c>
      <c r="L33" s="12" t="s">
        <v>306</v>
      </c>
      <c r="M33" s="35" t="str">
        <f>_xlfn.DISPIMG("ID_4AFF39FC43004176A127D4AD4F557C93",1)</f>
        <v>=DISPIMG("ID_4AFF39FC43004176A127D4AD4F557C93",1)</v>
      </c>
      <c r="N33" s="33" t="s">
        <v>42</v>
      </c>
      <c r="O33" s="34" t="s">
        <v>124</v>
      </c>
      <c r="P33" s="34" t="s">
        <v>44</v>
      </c>
      <c r="Q33" s="34" t="s">
        <v>307</v>
      </c>
      <c r="R33" s="34">
        <v>1936</v>
      </c>
      <c r="S33" s="34" t="s">
        <v>308</v>
      </c>
      <c r="T33" s="42"/>
      <c r="U33" s="48"/>
      <c r="V33" s="34"/>
      <c r="W33" s="46">
        <v>90000</v>
      </c>
      <c r="X33" s="39">
        <v>1000</v>
      </c>
      <c r="Y33" s="39">
        <v>1000</v>
      </c>
      <c r="Z33" s="34"/>
      <c r="AA33" s="40" t="s">
        <v>309</v>
      </c>
      <c r="AB33" s="33" t="s">
        <v>310</v>
      </c>
      <c r="AC33" s="33" t="s">
        <v>50</v>
      </c>
      <c r="AD33" s="50" t="s">
        <v>51</v>
      </c>
      <c r="AE33" s="34" t="s">
        <v>269</v>
      </c>
      <c r="AF33" s="41" t="s">
        <v>53</v>
      </c>
      <c r="AG33" s="34"/>
      <c r="AH33" s="58">
        <f>ABS(2.2)</f>
        <v>2.2</v>
      </c>
      <c r="AI33" s="33"/>
    </row>
    <row r="34" s="2" customFormat="1" ht="380" customHeight="1" spans="1:35">
      <c r="A34" s="11"/>
      <c r="B34" s="12">
        <v>32</v>
      </c>
      <c r="C34" s="13" t="s">
        <v>311</v>
      </c>
      <c r="D34" s="14"/>
      <c r="E34" s="12"/>
      <c r="F34" s="22"/>
      <c r="G34" s="13" t="s">
        <v>312</v>
      </c>
      <c r="H34" s="23" t="s">
        <v>38</v>
      </c>
      <c r="I34" s="13" t="s">
        <v>313</v>
      </c>
      <c r="J34" s="13" t="s">
        <v>314</v>
      </c>
      <c r="K34" s="12">
        <v>1</v>
      </c>
      <c r="L34" s="12" t="s">
        <v>315</v>
      </c>
      <c r="M34" s="35" t="str">
        <f>_xlfn.DISPIMG("ID_A6E810E20A8441D5BD736450A5AA2C0D",1)</f>
        <v>=DISPIMG("ID_A6E810E20A8441D5BD736450A5AA2C0D",1)</v>
      </c>
      <c r="N34" s="33"/>
      <c r="O34" s="34" t="s">
        <v>124</v>
      </c>
      <c r="P34" s="34" t="s">
        <v>44</v>
      </c>
      <c r="Q34" s="34" t="s">
        <v>240</v>
      </c>
      <c r="R34" s="34" t="s">
        <v>316</v>
      </c>
      <c r="S34" s="34" t="s">
        <v>308</v>
      </c>
      <c r="T34" s="42" t="s">
        <v>317</v>
      </c>
      <c r="U34" s="48">
        <v>1.014</v>
      </c>
      <c r="V34" s="34"/>
      <c r="W34" s="34" t="s">
        <v>318</v>
      </c>
      <c r="X34" s="34">
        <v>2400</v>
      </c>
      <c r="Y34" s="34">
        <v>2400</v>
      </c>
      <c r="Z34" s="34"/>
      <c r="AA34" s="40" t="s">
        <v>309</v>
      </c>
      <c r="AB34" s="33" t="s">
        <v>319</v>
      </c>
      <c r="AC34" s="33" t="s">
        <v>50</v>
      </c>
      <c r="AD34" s="50" t="s">
        <v>51</v>
      </c>
      <c r="AE34" s="34" t="s">
        <v>269</v>
      </c>
      <c r="AF34" s="34"/>
      <c r="AG34" s="34"/>
      <c r="AH34" s="58"/>
      <c r="AI34" s="33"/>
    </row>
    <row r="35" s="2" customFormat="1" ht="380" customHeight="1" spans="1:35">
      <c r="A35" s="11">
        <v>188</v>
      </c>
      <c r="B35" s="12">
        <v>33</v>
      </c>
      <c r="C35" s="13" t="s">
        <v>320</v>
      </c>
      <c r="D35" s="14">
        <v>96</v>
      </c>
      <c r="E35" s="12">
        <v>1</v>
      </c>
      <c r="F35" s="22"/>
      <c r="G35" s="13" t="s">
        <v>321</v>
      </c>
      <c r="H35" s="23" t="s">
        <v>38</v>
      </c>
      <c r="I35" s="13" t="s">
        <v>322</v>
      </c>
      <c r="J35" s="13" t="s">
        <v>323</v>
      </c>
      <c r="K35" s="28">
        <v>1</v>
      </c>
      <c r="L35" s="12" t="s">
        <v>324</v>
      </c>
      <c r="M35" s="35" t="str">
        <f>_xlfn.DISPIMG("ID_B71A96C755E940B68842BB3F286F926E",1)</f>
        <v>=DISPIMG("ID_B71A96C755E940B68842BB3F286F926E",1)</v>
      </c>
      <c r="N35" s="33" t="s">
        <v>42</v>
      </c>
      <c r="O35" s="34" t="s">
        <v>124</v>
      </c>
      <c r="P35" s="34" t="s">
        <v>44</v>
      </c>
      <c r="Q35" s="34" t="s">
        <v>325</v>
      </c>
      <c r="R35" s="39">
        <v>1937</v>
      </c>
      <c r="S35" s="34" t="s">
        <v>326</v>
      </c>
      <c r="T35" s="42"/>
      <c r="U35" s="48"/>
      <c r="W35" s="46">
        <v>5000000</v>
      </c>
      <c r="X35" s="34" t="s">
        <v>327</v>
      </c>
      <c r="Y35" s="34">
        <v>60000</v>
      </c>
      <c r="Z35" s="34"/>
      <c r="AA35" s="40" t="s">
        <v>309</v>
      </c>
      <c r="AB35" s="33" t="s">
        <v>328</v>
      </c>
      <c r="AC35" s="33" t="s">
        <v>50</v>
      </c>
      <c r="AD35" s="50" t="s">
        <v>51</v>
      </c>
      <c r="AE35" s="34" t="s">
        <v>329</v>
      </c>
      <c r="AF35" s="41" t="s">
        <v>53</v>
      </c>
      <c r="AG35" s="34"/>
      <c r="AH35" s="59">
        <v>2.21</v>
      </c>
      <c r="AI35" s="33"/>
    </row>
    <row r="36" s="2" customFormat="1" ht="380" customHeight="1" spans="1:36">
      <c r="A36" s="11">
        <v>36</v>
      </c>
      <c r="B36" s="12">
        <v>34</v>
      </c>
      <c r="C36" s="13" t="s">
        <v>330</v>
      </c>
      <c r="D36" s="14">
        <v>109</v>
      </c>
      <c r="E36" s="12">
        <v>1</v>
      </c>
      <c r="F36" s="22"/>
      <c r="G36" s="13" t="s">
        <v>312</v>
      </c>
      <c r="H36" s="23" t="s">
        <v>38</v>
      </c>
      <c r="I36" s="13" t="s">
        <v>331</v>
      </c>
      <c r="J36" s="13" t="s">
        <v>332</v>
      </c>
      <c r="K36" s="12">
        <v>1</v>
      </c>
      <c r="L36" s="12" t="s">
        <v>333</v>
      </c>
      <c r="M36" s="35" t="str">
        <f>_xlfn.DISPIMG("ID_2CDBCECA78244CE7BB994FB1EBACF337",1)</f>
        <v>=DISPIMG("ID_2CDBCECA78244CE7BB994FB1EBACF337",1)</v>
      </c>
      <c r="N36" s="33" t="s">
        <v>42</v>
      </c>
      <c r="O36" s="34" t="s">
        <v>124</v>
      </c>
      <c r="P36" s="34" t="s">
        <v>44</v>
      </c>
      <c r="Q36" s="34" t="s">
        <v>334</v>
      </c>
      <c r="R36" s="34" t="s">
        <v>335</v>
      </c>
      <c r="S36" s="34" t="s">
        <v>308</v>
      </c>
      <c r="T36" s="42"/>
      <c r="U36" s="42"/>
      <c r="V36" s="34"/>
      <c r="W36" s="46">
        <v>13000</v>
      </c>
      <c r="X36" s="34">
        <v>150</v>
      </c>
      <c r="Y36" s="34">
        <v>156</v>
      </c>
      <c r="Z36" s="34"/>
      <c r="AA36" s="40" t="s">
        <v>309</v>
      </c>
      <c r="AB36" s="33" t="s">
        <v>319</v>
      </c>
      <c r="AC36" s="33" t="s">
        <v>50</v>
      </c>
      <c r="AD36" s="50" t="s">
        <v>51</v>
      </c>
      <c r="AE36" s="34" t="s">
        <v>336</v>
      </c>
      <c r="AF36" s="41" t="s">
        <v>53</v>
      </c>
      <c r="AG36" s="34"/>
      <c r="AH36" s="59">
        <v>2.36</v>
      </c>
      <c r="AI36" s="33"/>
      <c r="AJ36" s="35"/>
    </row>
    <row r="37" s="2" customFormat="1" ht="380" customHeight="1" spans="1:36">
      <c r="A37" s="11"/>
      <c r="B37" s="12">
        <v>35</v>
      </c>
      <c r="C37" s="13" t="s">
        <v>337</v>
      </c>
      <c r="D37" s="14">
        <v>64</v>
      </c>
      <c r="E37" s="12">
        <v>1</v>
      </c>
      <c r="F37" s="22"/>
      <c r="G37" s="13" t="s">
        <v>142</v>
      </c>
      <c r="H37" s="23" t="s">
        <v>38</v>
      </c>
      <c r="I37" s="13" t="s">
        <v>338</v>
      </c>
      <c r="J37" s="13" t="s">
        <v>339</v>
      </c>
      <c r="K37" s="28">
        <v>1</v>
      </c>
      <c r="L37" s="12" t="s">
        <v>340</v>
      </c>
      <c r="M37" s="35" t="str">
        <f>_xlfn.DISPIMG("ID_4BF2A7A682224178A5C988FBA2C185AC",1)</f>
        <v>=DISPIMG("ID_4BF2A7A682224178A5C988FBA2C185AC",1)</v>
      </c>
      <c r="N37" s="33"/>
      <c r="O37" s="34" t="s">
        <v>124</v>
      </c>
      <c r="P37" s="34" t="s">
        <v>44</v>
      </c>
      <c r="Q37" s="34" t="s">
        <v>136</v>
      </c>
      <c r="R37" s="39">
        <v>1924</v>
      </c>
      <c r="S37" s="41" t="s">
        <v>174</v>
      </c>
      <c r="T37" s="42"/>
      <c r="U37" s="42"/>
      <c r="V37" s="34"/>
      <c r="W37" s="46"/>
      <c r="X37" s="39" t="s">
        <v>341</v>
      </c>
      <c r="Y37" s="34" t="s">
        <v>342</v>
      </c>
      <c r="Z37" s="34"/>
      <c r="AA37" s="40" t="s">
        <v>309</v>
      </c>
      <c r="AB37" s="33" t="s">
        <v>343</v>
      </c>
      <c r="AC37" s="33" t="s">
        <v>50</v>
      </c>
      <c r="AD37" s="50" t="s">
        <v>51</v>
      </c>
      <c r="AE37" s="34" t="s">
        <v>221</v>
      </c>
      <c r="AF37" s="41" t="s">
        <v>53</v>
      </c>
      <c r="AG37" s="34"/>
      <c r="AH37" s="59"/>
      <c r="AI37" s="33"/>
      <c r="AJ37" s="35"/>
    </row>
    <row r="38" s="2" customFormat="1" ht="380" customHeight="1" spans="1:35">
      <c r="A38" s="11">
        <v>203</v>
      </c>
      <c r="B38" s="12">
        <v>36</v>
      </c>
      <c r="C38" s="13" t="s">
        <v>344</v>
      </c>
      <c r="D38" s="14">
        <v>111</v>
      </c>
      <c r="E38" s="12">
        <v>1</v>
      </c>
      <c r="F38" s="22"/>
      <c r="G38" s="13" t="s">
        <v>312</v>
      </c>
      <c r="H38" s="23" t="s">
        <v>38</v>
      </c>
      <c r="I38" s="13" t="s">
        <v>345</v>
      </c>
      <c r="J38" s="13" t="s">
        <v>346</v>
      </c>
      <c r="K38" s="12">
        <v>1</v>
      </c>
      <c r="L38" s="12" t="s">
        <v>347</v>
      </c>
      <c r="M38" s="35" t="str">
        <f>_xlfn.DISPIMG("ID_219E10CDA1424E368C15EC0E448A7E40",1)</f>
        <v>=DISPIMG("ID_219E10CDA1424E368C15EC0E448A7E40",1)</v>
      </c>
      <c r="N38" s="33" t="s">
        <v>42</v>
      </c>
      <c r="O38" s="34" t="s">
        <v>124</v>
      </c>
      <c r="P38" s="34" t="s">
        <v>44</v>
      </c>
      <c r="Q38" s="34" t="s">
        <v>348</v>
      </c>
      <c r="R38" s="34" t="s">
        <v>349</v>
      </c>
      <c r="S38" s="34" t="s">
        <v>308</v>
      </c>
      <c r="T38" s="42"/>
      <c r="U38" s="42"/>
      <c r="V38" s="34"/>
      <c r="W38" s="46">
        <v>11400000</v>
      </c>
      <c r="X38" s="34">
        <v>205018</v>
      </c>
      <c r="Y38" s="34">
        <v>136800</v>
      </c>
      <c r="Z38" s="46">
        <v>150000</v>
      </c>
      <c r="AA38" s="40" t="s">
        <v>309</v>
      </c>
      <c r="AB38" s="33" t="s">
        <v>343</v>
      </c>
      <c r="AC38" s="33" t="s">
        <v>50</v>
      </c>
      <c r="AD38" s="50" t="s">
        <v>51</v>
      </c>
      <c r="AE38" s="34" t="s">
        <v>251</v>
      </c>
      <c r="AF38" s="41" t="s">
        <v>53</v>
      </c>
      <c r="AG38" s="34"/>
      <c r="AH38" s="59">
        <v>2.39</v>
      </c>
      <c r="AI38" s="33"/>
    </row>
    <row r="39" s="2" customFormat="1" ht="380" customHeight="1" spans="1:35">
      <c r="A39" s="11">
        <v>203</v>
      </c>
      <c r="B39" s="12">
        <v>37</v>
      </c>
      <c r="C39" s="13" t="s">
        <v>350</v>
      </c>
      <c r="D39" s="14">
        <v>111</v>
      </c>
      <c r="E39" s="12">
        <v>1</v>
      </c>
      <c r="F39" s="22"/>
      <c r="G39" s="13" t="s">
        <v>312</v>
      </c>
      <c r="H39" s="23" t="s">
        <v>38</v>
      </c>
      <c r="I39" s="13" t="s">
        <v>351</v>
      </c>
      <c r="J39" s="13" t="s">
        <v>346</v>
      </c>
      <c r="K39" s="28">
        <v>1</v>
      </c>
      <c r="L39" s="12" t="s">
        <v>352</v>
      </c>
      <c r="M39" s="35" t="str">
        <f>_xlfn.DISPIMG("ID_DD52A593A6ED434482849D18497EBF7C",1)</f>
        <v>=DISPIMG("ID_DD52A593A6ED434482849D18497EBF7C",1)</v>
      </c>
      <c r="N39" s="33" t="s">
        <v>42</v>
      </c>
      <c r="O39" s="34" t="s">
        <v>124</v>
      </c>
      <c r="P39" s="34" t="s">
        <v>44</v>
      </c>
      <c r="Q39" s="34" t="s">
        <v>348</v>
      </c>
      <c r="R39" s="34" t="s">
        <v>349</v>
      </c>
      <c r="S39" s="34" t="s">
        <v>308</v>
      </c>
      <c r="T39" s="42"/>
      <c r="U39" s="42"/>
      <c r="V39" s="34"/>
      <c r="W39" s="46">
        <v>11400000</v>
      </c>
      <c r="X39" s="34">
        <v>205018</v>
      </c>
      <c r="Y39" s="34">
        <v>136800</v>
      </c>
      <c r="Z39" s="46">
        <v>150000</v>
      </c>
      <c r="AA39" s="40" t="s">
        <v>309</v>
      </c>
      <c r="AB39" s="33" t="s">
        <v>343</v>
      </c>
      <c r="AC39" s="33" t="s">
        <v>50</v>
      </c>
      <c r="AD39" s="50" t="s">
        <v>51</v>
      </c>
      <c r="AE39" s="34" t="s">
        <v>251</v>
      </c>
      <c r="AF39" s="41" t="s">
        <v>53</v>
      </c>
      <c r="AG39" s="34"/>
      <c r="AH39" s="59">
        <v>2.39</v>
      </c>
      <c r="AI39" s="33"/>
    </row>
    <row r="40" s="2" customFormat="1" ht="380" customHeight="1" spans="1:35">
      <c r="A40" s="11">
        <v>205</v>
      </c>
      <c r="B40" s="12">
        <v>38</v>
      </c>
      <c r="C40" s="13" t="s">
        <v>353</v>
      </c>
      <c r="D40" s="14">
        <v>113</v>
      </c>
      <c r="E40" s="12">
        <v>1</v>
      </c>
      <c r="F40" s="22"/>
      <c r="G40" s="13" t="s">
        <v>312</v>
      </c>
      <c r="H40" s="23" t="s">
        <v>38</v>
      </c>
      <c r="I40" s="13" t="s">
        <v>354</v>
      </c>
      <c r="J40" s="13" t="s">
        <v>314</v>
      </c>
      <c r="K40" s="12">
        <v>1</v>
      </c>
      <c r="L40" s="12" t="s">
        <v>355</v>
      </c>
      <c r="M40" s="35" t="str">
        <f>_xlfn.DISPIMG("ID_17FDBCD27EAC4822B5C4CCA9AD716276",1)</f>
        <v>=DISPIMG("ID_17FDBCD27EAC4822B5C4CCA9AD716276",1)</v>
      </c>
      <c r="N40" s="33" t="s">
        <v>42</v>
      </c>
      <c r="O40" s="34" t="s">
        <v>124</v>
      </c>
      <c r="P40" s="34" t="s">
        <v>44</v>
      </c>
      <c r="Q40" s="34"/>
      <c r="R40" s="34" t="s">
        <v>356</v>
      </c>
      <c r="S40" s="34" t="s">
        <v>308</v>
      </c>
      <c r="T40" s="42"/>
      <c r="U40" s="42"/>
      <c r="V40" s="34"/>
      <c r="W40" s="46">
        <v>11400000</v>
      </c>
      <c r="X40" s="34" t="s">
        <v>357</v>
      </c>
      <c r="Y40" s="34">
        <v>136800</v>
      </c>
      <c r="Z40" s="46">
        <v>150000</v>
      </c>
      <c r="AA40" s="40" t="s">
        <v>309</v>
      </c>
      <c r="AB40" s="33" t="s">
        <v>310</v>
      </c>
      <c r="AC40" s="33" t="s">
        <v>50</v>
      </c>
      <c r="AD40" s="50" t="s">
        <v>51</v>
      </c>
      <c r="AE40" s="34" t="s">
        <v>251</v>
      </c>
      <c r="AF40" s="41" t="s">
        <v>53</v>
      </c>
      <c r="AG40" s="34"/>
      <c r="AH40" s="59">
        <v>2.41</v>
      </c>
      <c r="AI40" s="33"/>
    </row>
    <row r="41" s="2" customFormat="1" ht="380" customHeight="1" spans="1:35">
      <c r="A41" s="18"/>
      <c r="B41" s="12">
        <v>39</v>
      </c>
      <c r="C41" s="19" t="s">
        <v>358</v>
      </c>
      <c r="D41" s="14">
        <v>114</v>
      </c>
      <c r="E41" s="12"/>
      <c r="F41" s="22"/>
      <c r="G41" s="13" t="s">
        <v>312</v>
      </c>
      <c r="H41" s="23" t="s">
        <v>38</v>
      </c>
      <c r="I41" s="13" t="s">
        <v>359</v>
      </c>
      <c r="J41" s="19" t="s">
        <v>360</v>
      </c>
      <c r="K41" s="28">
        <v>1</v>
      </c>
      <c r="L41" s="12" t="s">
        <v>361</v>
      </c>
      <c r="M41" s="35" t="str">
        <f>_xlfn.DISPIMG("ID_7E5C76C3245841779424A4711B039D04",1)</f>
        <v>=DISPIMG("ID_7E5C76C3245841779424A4711B039D04",1)</v>
      </c>
      <c r="N41" s="33" t="s">
        <v>42</v>
      </c>
      <c r="O41" s="37" t="s">
        <v>362</v>
      </c>
      <c r="P41" s="34" t="s">
        <v>44</v>
      </c>
      <c r="Q41" s="34"/>
      <c r="R41" s="43" t="s">
        <v>363</v>
      </c>
      <c r="S41" s="43" t="s">
        <v>364</v>
      </c>
      <c r="T41" s="42"/>
      <c r="U41" s="42"/>
      <c r="V41" s="34"/>
      <c r="W41" s="46">
        <v>9120000</v>
      </c>
      <c r="X41" s="34" t="s">
        <v>365</v>
      </c>
      <c r="Y41" s="34">
        <v>109440</v>
      </c>
      <c r="Z41" s="46">
        <v>120000</v>
      </c>
      <c r="AA41" s="40" t="s">
        <v>309</v>
      </c>
      <c r="AB41" s="33" t="s">
        <v>343</v>
      </c>
      <c r="AC41" s="33" t="s">
        <v>50</v>
      </c>
      <c r="AD41" s="50" t="s">
        <v>51</v>
      </c>
      <c r="AE41" s="34" t="s">
        <v>251</v>
      </c>
      <c r="AF41" s="41" t="s">
        <v>53</v>
      </c>
      <c r="AG41" s="34"/>
      <c r="AH41" s="54"/>
      <c r="AI41" s="33"/>
    </row>
    <row r="42" s="2" customFormat="1" ht="380" customHeight="1" spans="1:35">
      <c r="A42" s="11">
        <v>208</v>
      </c>
      <c r="B42" s="12">
        <v>40</v>
      </c>
      <c r="C42" s="13" t="s">
        <v>366</v>
      </c>
      <c r="D42" s="14">
        <v>115</v>
      </c>
      <c r="E42" s="12">
        <v>1</v>
      </c>
      <c r="F42" s="22"/>
      <c r="G42" s="13" t="s">
        <v>367</v>
      </c>
      <c r="H42" s="23" t="s">
        <v>38</v>
      </c>
      <c r="I42" s="13" t="s">
        <v>368</v>
      </c>
      <c r="J42" s="13" t="s">
        <v>369</v>
      </c>
      <c r="K42" s="12">
        <v>1</v>
      </c>
      <c r="L42" s="12" t="s">
        <v>370</v>
      </c>
      <c r="M42" s="35" t="str">
        <f>_xlfn.DISPIMG("ID_61925DB6C71444DC8C08FD352AD617C5",1)</f>
        <v>=DISPIMG("ID_61925DB6C71444DC8C08FD352AD617C5",1)</v>
      </c>
      <c r="N42" s="33" t="s">
        <v>42</v>
      </c>
      <c r="O42" s="34" t="s">
        <v>124</v>
      </c>
      <c r="P42" s="34" t="s">
        <v>44</v>
      </c>
      <c r="Q42" s="34" t="s">
        <v>371</v>
      </c>
      <c r="R42" s="39">
        <v>1950</v>
      </c>
      <c r="S42" s="34" t="s">
        <v>308</v>
      </c>
      <c r="T42" s="42" t="s">
        <v>372</v>
      </c>
      <c r="U42" s="48">
        <v>1.152</v>
      </c>
      <c r="V42" s="34"/>
      <c r="W42" s="46">
        <v>4560000</v>
      </c>
      <c r="X42" s="34" t="s">
        <v>373</v>
      </c>
      <c r="Y42" s="34">
        <v>55000</v>
      </c>
      <c r="Z42" s="46">
        <v>60000</v>
      </c>
      <c r="AA42" s="40" t="s">
        <v>309</v>
      </c>
      <c r="AB42" s="33" t="s">
        <v>343</v>
      </c>
      <c r="AC42" s="33" t="s">
        <v>50</v>
      </c>
      <c r="AD42" s="50" t="s">
        <v>51</v>
      </c>
      <c r="AE42" s="34" t="s">
        <v>251</v>
      </c>
      <c r="AF42" s="41" t="s">
        <v>53</v>
      </c>
      <c r="AG42" s="34"/>
      <c r="AH42" s="59">
        <v>2.85</v>
      </c>
      <c r="AI42" s="33"/>
    </row>
    <row r="43" s="2" customFormat="1" ht="380" customHeight="1" spans="1:35">
      <c r="A43" s="11">
        <v>209</v>
      </c>
      <c r="B43" s="12">
        <v>41</v>
      </c>
      <c r="C43" s="13" t="s">
        <v>374</v>
      </c>
      <c r="D43" s="14">
        <v>116</v>
      </c>
      <c r="E43" s="12">
        <v>1</v>
      </c>
      <c r="F43" s="22"/>
      <c r="G43" s="13" t="s">
        <v>375</v>
      </c>
      <c r="H43" s="23" t="s">
        <v>38</v>
      </c>
      <c r="I43" s="13" t="s">
        <v>376</v>
      </c>
      <c r="J43" s="13" t="s">
        <v>377</v>
      </c>
      <c r="K43" s="28">
        <v>1</v>
      </c>
      <c r="L43" s="12" t="s">
        <v>378</v>
      </c>
      <c r="M43" s="35" t="str">
        <f>_xlfn.DISPIMG("ID_7091E8FE3BF94D7CB86B59E5BB42F8BB",1)</f>
        <v>=DISPIMG("ID_7091E8FE3BF94D7CB86B59E5BB42F8BB",1)</v>
      </c>
      <c r="N43" s="33" t="s">
        <v>42</v>
      </c>
      <c r="O43" s="34" t="s">
        <v>124</v>
      </c>
      <c r="P43" s="34" t="s">
        <v>44</v>
      </c>
      <c r="Q43" s="34" t="s">
        <v>283</v>
      </c>
      <c r="R43" s="34" t="s">
        <v>379</v>
      </c>
      <c r="S43" s="41" t="s">
        <v>60</v>
      </c>
      <c r="T43" s="42"/>
      <c r="U43" s="42"/>
      <c r="V43" s="34"/>
      <c r="W43" s="46">
        <v>2250000</v>
      </c>
      <c r="X43" s="46">
        <v>25000</v>
      </c>
      <c r="Y43" s="46">
        <v>25000</v>
      </c>
      <c r="Z43" s="34"/>
      <c r="AA43" s="40" t="s">
        <v>49</v>
      </c>
      <c r="AB43" s="33" t="s">
        <v>220</v>
      </c>
      <c r="AC43" s="33" t="s">
        <v>50</v>
      </c>
      <c r="AD43" s="50" t="s">
        <v>51</v>
      </c>
      <c r="AE43" s="34" t="s">
        <v>251</v>
      </c>
      <c r="AF43" s="41" t="s">
        <v>53</v>
      </c>
      <c r="AG43" s="34"/>
      <c r="AH43" s="54"/>
      <c r="AI43" s="33"/>
    </row>
    <row r="44" s="2" customFormat="1" ht="380" customHeight="1" spans="1:35">
      <c r="A44" s="11"/>
      <c r="B44" s="12">
        <v>42</v>
      </c>
      <c r="C44" s="13" t="s">
        <v>380</v>
      </c>
      <c r="D44" s="14">
        <v>138</v>
      </c>
      <c r="E44" s="12">
        <v>1</v>
      </c>
      <c r="F44" s="22"/>
      <c r="G44" s="13" t="s">
        <v>312</v>
      </c>
      <c r="H44" s="23" t="s">
        <v>38</v>
      </c>
      <c r="I44" s="13" t="s">
        <v>381</v>
      </c>
      <c r="J44" s="13" t="s">
        <v>382</v>
      </c>
      <c r="K44" s="12">
        <v>1</v>
      </c>
      <c r="L44" s="12" t="s">
        <v>383</v>
      </c>
      <c r="M44" s="35" t="str">
        <f>_xlfn.DISPIMG("ID_03921BBB10494634BB37E86AB1E2BF89",1)</f>
        <v>=DISPIMG("ID_03921BBB10494634BB37E86AB1E2BF89",1)</v>
      </c>
      <c r="N44" s="33"/>
      <c r="O44" s="34" t="s">
        <v>124</v>
      </c>
      <c r="P44" s="34" t="s">
        <v>44</v>
      </c>
      <c r="Q44" s="34" t="s">
        <v>240</v>
      </c>
      <c r="R44" s="34" t="s">
        <v>384</v>
      </c>
      <c r="S44" s="34" t="s">
        <v>308</v>
      </c>
      <c r="T44" s="42"/>
      <c r="U44" s="42"/>
      <c r="V44" s="34"/>
      <c r="W44" s="46">
        <v>27000</v>
      </c>
      <c r="X44" s="39">
        <v>100</v>
      </c>
      <c r="Y44" s="39">
        <v>300</v>
      </c>
      <c r="Z44" s="34"/>
      <c r="AA44" s="40" t="s">
        <v>309</v>
      </c>
      <c r="AB44" s="33" t="s">
        <v>319</v>
      </c>
      <c r="AC44" s="33" t="s">
        <v>50</v>
      </c>
      <c r="AD44" s="50" t="s">
        <v>51</v>
      </c>
      <c r="AE44" s="34" t="s">
        <v>269</v>
      </c>
      <c r="AF44" s="41" t="s">
        <v>53</v>
      </c>
      <c r="AG44" s="34"/>
      <c r="AH44" s="54"/>
      <c r="AI44" s="33"/>
    </row>
    <row r="45" s="2" customFormat="1" ht="380" customHeight="1" spans="1:35">
      <c r="A45" s="11">
        <v>269</v>
      </c>
      <c r="B45" s="12">
        <v>43</v>
      </c>
      <c r="C45" s="13" t="s">
        <v>385</v>
      </c>
      <c r="D45" s="14">
        <v>162</v>
      </c>
      <c r="E45" s="12"/>
      <c r="F45" s="22"/>
      <c r="G45" s="13" t="s">
        <v>386</v>
      </c>
      <c r="H45" s="23" t="s">
        <v>38</v>
      </c>
      <c r="I45" s="13" t="s">
        <v>387</v>
      </c>
      <c r="J45" s="13" t="s">
        <v>388</v>
      </c>
      <c r="K45" s="28">
        <v>1</v>
      </c>
      <c r="L45" s="12" t="s">
        <v>389</v>
      </c>
      <c r="M45" s="35" t="str">
        <f>_xlfn.DISPIMG("ID_C7B998BE4C294C598565DB12F390CF45",1)</f>
        <v>=DISPIMG("ID_C7B998BE4C294C598565DB12F390CF45",1)</v>
      </c>
      <c r="N45" s="33" t="s">
        <v>42</v>
      </c>
      <c r="O45" s="34" t="s">
        <v>124</v>
      </c>
      <c r="P45" s="34" t="s">
        <v>44</v>
      </c>
      <c r="Q45" s="34" t="s">
        <v>390</v>
      </c>
      <c r="R45" s="34" t="s">
        <v>391</v>
      </c>
      <c r="S45" s="34" t="s">
        <v>308</v>
      </c>
      <c r="T45" s="42"/>
      <c r="U45" s="42"/>
      <c r="V45" s="34"/>
      <c r="W45" s="46">
        <v>90000</v>
      </c>
      <c r="X45" s="39">
        <v>1000</v>
      </c>
      <c r="Y45" s="39">
        <v>1000</v>
      </c>
      <c r="Z45" s="34"/>
      <c r="AA45" s="40" t="s">
        <v>309</v>
      </c>
      <c r="AB45" s="33" t="s">
        <v>392</v>
      </c>
      <c r="AC45" s="33" t="s">
        <v>50</v>
      </c>
      <c r="AD45" s="33" t="s">
        <v>393</v>
      </c>
      <c r="AE45" s="34" t="s">
        <v>269</v>
      </c>
      <c r="AF45" s="41" t="s">
        <v>53</v>
      </c>
      <c r="AG45" s="34"/>
      <c r="AH45" s="59">
        <v>2.75</v>
      </c>
      <c r="AI45" s="33"/>
    </row>
    <row r="46" s="2" customFormat="1" ht="380" customHeight="1" spans="1:35">
      <c r="A46" s="11">
        <v>228</v>
      </c>
      <c r="B46" s="12">
        <v>44</v>
      </c>
      <c r="C46" s="13" t="s">
        <v>394</v>
      </c>
      <c r="D46" s="14">
        <v>124</v>
      </c>
      <c r="E46" s="12">
        <v>1</v>
      </c>
      <c r="F46" s="22"/>
      <c r="G46" s="13" t="s">
        <v>312</v>
      </c>
      <c r="H46" s="23" t="s">
        <v>38</v>
      </c>
      <c r="I46" s="13" t="s">
        <v>395</v>
      </c>
      <c r="J46" s="13" t="s">
        <v>314</v>
      </c>
      <c r="K46" s="12">
        <v>1</v>
      </c>
      <c r="L46" s="12" t="s">
        <v>396</v>
      </c>
      <c r="M46" s="35" t="str">
        <f>_xlfn.DISPIMG("ID_181FE1FF88974A41902EE84D6450D82A",1)</f>
        <v>=DISPIMG("ID_181FE1FF88974A41902EE84D6450D82A",1)</v>
      </c>
      <c r="N46" s="33" t="s">
        <v>42</v>
      </c>
      <c r="O46" s="34" t="s">
        <v>124</v>
      </c>
      <c r="P46" s="34" t="s">
        <v>44</v>
      </c>
      <c r="Q46" s="34" t="s">
        <v>397</v>
      </c>
      <c r="R46" s="34" t="s">
        <v>398</v>
      </c>
      <c r="S46" s="34" t="s">
        <v>399</v>
      </c>
      <c r="T46" s="42" t="s">
        <v>400</v>
      </c>
      <c r="U46" s="48">
        <v>1.5</v>
      </c>
      <c r="V46" s="34"/>
      <c r="W46" s="34" t="s">
        <v>401</v>
      </c>
      <c r="X46" s="39" t="s">
        <v>260</v>
      </c>
      <c r="Y46" s="34">
        <v>1440</v>
      </c>
      <c r="Z46" s="34"/>
      <c r="AA46" s="40" t="s">
        <v>309</v>
      </c>
      <c r="AB46" s="33" t="s">
        <v>50</v>
      </c>
      <c r="AC46" s="33" t="s">
        <v>50</v>
      </c>
      <c r="AD46" s="50" t="s">
        <v>51</v>
      </c>
      <c r="AE46" s="34" t="s">
        <v>52</v>
      </c>
      <c r="AF46" s="41" t="s">
        <v>53</v>
      </c>
      <c r="AG46" s="34"/>
      <c r="AH46" s="59">
        <v>2.4</v>
      </c>
      <c r="AI46" s="33"/>
    </row>
    <row r="47" s="2" customFormat="1" ht="380" customHeight="1" spans="1:35">
      <c r="A47" s="11">
        <v>255</v>
      </c>
      <c r="B47" s="12">
        <v>45</v>
      </c>
      <c r="C47" s="13" t="s">
        <v>402</v>
      </c>
      <c r="D47" s="14">
        <v>150</v>
      </c>
      <c r="E47" s="12">
        <v>1</v>
      </c>
      <c r="F47" s="22"/>
      <c r="G47" s="13" t="s">
        <v>312</v>
      </c>
      <c r="H47" s="23" t="s">
        <v>38</v>
      </c>
      <c r="I47" s="13" t="s">
        <v>403</v>
      </c>
      <c r="J47" s="13" t="s">
        <v>314</v>
      </c>
      <c r="K47" s="28">
        <v>1</v>
      </c>
      <c r="L47" s="12" t="s">
        <v>404</v>
      </c>
      <c r="M47" s="35" t="str">
        <f>_xlfn.DISPIMG("ID_8770863CBAC9454794D3A808D3AA88FE",1)</f>
        <v>=DISPIMG("ID_8770863CBAC9454794D3A808D3AA88FE",1)</v>
      </c>
      <c r="N47" s="33" t="s">
        <v>42</v>
      </c>
      <c r="O47" s="34" t="s">
        <v>124</v>
      </c>
      <c r="P47" s="34" t="s">
        <v>44</v>
      </c>
      <c r="Q47" s="34" t="s">
        <v>405</v>
      </c>
      <c r="R47" s="34" t="s">
        <v>406</v>
      </c>
      <c r="S47" s="34" t="s">
        <v>308</v>
      </c>
      <c r="T47" s="33" t="s">
        <v>407</v>
      </c>
      <c r="U47" s="35">
        <v>11.132</v>
      </c>
      <c r="V47" s="34"/>
      <c r="W47" s="46">
        <v>5000</v>
      </c>
      <c r="X47" s="34">
        <v>60</v>
      </c>
      <c r="Y47" s="34">
        <v>60</v>
      </c>
      <c r="Z47" s="34"/>
      <c r="AA47" s="40" t="s">
        <v>309</v>
      </c>
      <c r="AB47" s="33" t="s">
        <v>50</v>
      </c>
      <c r="AC47" s="33" t="s">
        <v>50</v>
      </c>
      <c r="AD47" s="50" t="s">
        <v>51</v>
      </c>
      <c r="AE47" s="34" t="s">
        <v>156</v>
      </c>
      <c r="AF47" s="41" t="s">
        <v>53</v>
      </c>
      <c r="AG47" s="34"/>
      <c r="AH47" s="59">
        <v>2.61</v>
      </c>
      <c r="AI47" s="33"/>
    </row>
    <row r="48" s="2" customFormat="1" ht="380" customHeight="1" spans="1:35">
      <c r="A48" s="11"/>
      <c r="B48" s="12">
        <v>46</v>
      </c>
      <c r="C48" s="13" t="s">
        <v>408</v>
      </c>
      <c r="D48" s="14"/>
      <c r="E48" s="12"/>
      <c r="F48" s="22"/>
      <c r="G48" s="13"/>
      <c r="H48" s="23" t="s">
        <v>38</v>
      </c>
      <c r="I48" s="13"/>
      <c r="J48" s="13"/>
      <c r="K48" s="12">
        <v>1</v>
      </c>
      <c r="L48" s="12"/>
      <c r="M48" s="35" t="str">
        <f>_xlfn.DISPIMG("ID_699977CCB825412BBDD5FA9DEBFA143E",1)</f>
        <v>=DISPIMG("ID_699977CCB825412BBDD5FA9DEBFA143E",1)</v>
      </c>
      <c r="N48" s="33"/>
      <c r="O48" s="34"/>
      <c r="P48" s="34"/>
      <c r="Q48" s="34"/>
      <c r="R48" s="34" t="s">
        <v>409</v>
      </c>
      <c r="S48" s="34"/>
      <c r="T48" s="42"/>
      <c r="U48" s="42"/>
      <c r="V48" s="34"/>
      <c r="W48" s="46"/>
      <c r="X48" s="34" t="s">
        <v>410</v>
      </c>
      <c r="Y48" s="34" t="s">
        <v>411</v>
      </c>
      <c r="Z48" s="34"/>
      <c r="AA48" s="40"/>
      <c r="AB48" s="33"/>
      <c r="AC48" s="33"/>
      <c r="AD48" s="33"/>
      <c r="AE48" s="34" t="s">
        <v>336</v>
      </c>
      <c r="AF48" s="41" t="s">
        <v>53</v>
      </c>
      <c r="AG48" s="34"/>
      <c r="AH48" s="54"/>
      <c r="AI48" s="33"/>
    </row>
    <row r="49" s="2" customFormat="1" ht="380" customHeight="1" spans="1:35">
      <c r="A49" s="11">
        <v>257</v>
      </c>
      <c r="B49" s="12">
        <v>47</v>
      </c>
      <c r="C49" s="13" t="s">
        <v>412</v>
      </c>
      <c r="D49" s="14">
        <v>152</v>
      </c>
      <c r="E49" s="12">
        <v>1</v>
      </c>
      <c r="F49" s="22"/>
      <c r="G49" s="13" t="s">
        <v>312</v>
      </c>
      <c r="H49" s="23" t="s">
        <v>38</v>
      </c>
      <c r="I49" s="13" t="s">
        <v>413</v>
      </c>
      <c r="J49" s="13" t="s">
        <v>314</v>
      </c>
      <c r="K49" s="28">
        <v>1</v>
      </c>
      <c r="L49" s="12" t="s">
        <v>414</v>
      </c>
      <c r="M49" s="35" t="str">
        <f>_xlfn.DISPIMG("ID_EBC45468E9E3465FB4D1D58A7D49E254",1)</f>
        <v>=DISPIMG("ID_EBC45468E9E3465FB4D1D58A7D49E254",1)</v>
      </c>
      <c r="N49" s="33" t="s">
        <v>42</v>
      </c>
      <c r="O49" s="34" t="s">
        <v>124</v>
      </c>
      <c r="P49" s="34" t="s">
        <v>44</v>
      </c>
      <c r="Q49" s="34" t="s">
        <v>415</v>
      </c>
      <c r="R49" s="34" t="s">
        <v>416</v>
      </c>
      <c r="S49" s="34" t="s">
        <v>308</v>
      </c>
      <c r="T49" s="42" t="s">
        <v>417</v>
      </c>
      <c r="U49" s="48">
        <v>0.18</v>
      </c>
      <c r="V49" s="34"/>
      <c r="W49" s="46">
        <v>110000</v>
      </c>
      <c r="X49" s="34">
        <v>1300</v>
      </c>
      <c r="Y49" s="34">
        <v>1320</v>
      </c>
      <c r="Z49" s="34"/>
      <c r="AA49" s="40" t="s">
        <v>309</v>
      </c>
      <c r="AB49" s="33" t="s">
        <v>319</v>
      </c>
      <c r="AC49" s="33" t="s">
        <v>50</v>
      </c>
      <c r="AD49" s="50" t="s">
        <v>51</v>
      </c>
      <c r="AE49" s="34" t="s">
        <v>336</v>
      </c>
      <c r="AF49" s="41" t="s">
        <v>53</v>
      </c>
      <c r="AG49" s="34"/>
      <c r="AH49" s="59">
        <v>2.63</v>
      </c>
      <c r="AI49" s="33"/>
    </row>
    <row r="50" s="2" customFormat="1" ht="380" customHeight="1" spans="1:35">
      <c r="A50" s="11">
        <v>268</v>
      </c>
      <c r="B50" s="12">
        <v>48</v>
      </c>
      <c r="C50" s="13" t="s">
        <v>418</v>
      </c>
      <c r="D50" s="14">
        <v>161</v>
      </c>
      <c r="E50" s="12">
        <v>1</v>
      </c>
      <c r="F50" s="22"/>
      <c r="G50" s="13" t="s">
        <v>312</v>
      </c>
      <c r="H50" s="23" t="s">
        <v>38</v>
      </c>
      <c r="I50" s="13" t="s">
        <v>419</v>
      </c>
      <c r="J50" s="13" t="s">
        <v>314</v>
      </c>
      <c r="K50" s="12">
        <v>1</v>
      </c>
      <c r="L50" s="12" t="s">
        <v>420</v>
      </c>
      <c r="M50" s="35" t="str">
        <f>_xlfn.DISPIMG("ID_E595ADDDF5CB425A97AE0F4460916331",1)</f>
        <v>=DISPIMG("ID_E595ADDDF5CB425A97AE0F4460916331",1)</v>
      </c>
      <c r="N50" s="33" t="s">
        <v>42</v>
      </c>
      <c r="O50" s="34" t="s">
        <v>124</v>
      </c>
      <c r="P50" s="34" t="s">
        <v>44</v>
      </c>
      <c r="Q50" s="34" t="s">
        <v>421</v>
      </c>
      <c r="R50" s="39">
        <v>1954</v>
      </c>
      <c r="S50" s="34" t="s">
        <v>308</v>
      </c>
      <c r="T50" s="42" t="s">
        <v>422</v>
      </c>
      <c r="U50" s="48">
        <v>0.72</v>
      </c>
      <c r="V50" s="34"/>
      <c r="W50" s="46">
        <v>4500</v>
      </c>
      <c r="X50" s="39">
        <v>50</v>
      </c>
      <c r="Y50" s="39">
        <v>50</v>
      </c>
      <c r="Z50" s="34"/>
      <c r="AA50" s="40" t="s">
        <v>423</v>
      </c>
      <c r="AB50" s="33" t="s">
        <v>50</v>
      </c>
      <c r="AC50" s="33" t="s">
        <v>50</v>
      </c>
      <c r="AD50" s="33" t="s">
        <v>424</v>
      </c>
      <c r="AE50" s="34" t="s">
        <v>269</v>
      </c>
      <c r="AF50" s="41" t="s">
        <v>53</v>
      </c>
      <c r="AG50" s="34"/>
      <c r="AH50" s="59">
        <v>2.74</v>
      </c>
      <c r="AI50" s="33"/>
    </row>
    <row r="51" s="2" customFormat="1" ht="380" customHeight="1" spans="1:35">
      <c r="A51" s="11">
        <v>272</v>
      </c>
      <c r="B51" s="12">
        <v>49</v>
      </c>
      <c r="C51" s="13" t="s">
        <v>425</v>
      </c>
      <c r="D51" s="14">
        <v>164</v>
      </c>
      <c r="E51" s="12">
        <v>1</v>
      </c>
      <c r="F51" s="22"/>
      <c r="G51" s="13" t="s">
        <v>312</v>
      </c>
      <c r="H51" s="23" t="s">
        <v>38</v>
      </c>
      <c r="I51" s="13" t="s">
        <v>426</v>
      </c>
      <c r="J51" s="13" t="s">
        <v>314</v>
      </c>
      <c r="K51" s="28">
        <v>1</v>
      </c>
      <c r="L51" s="12" t="s">
        <v>427</v>
      </c>
      <c r="M51" s="35" t="str">
        <f>_xlfn.DISPIMG("ID_165D582C279B4BDAA11AB24E178B40B2",1)</f>
        <v>=DISPIMG("ID_165D582C279B4BDAA11AB24E178B40B2",1)</v>
      </c>
      <c r="N51" s="33" t="s">
        <v>42</v>
      </c>
      <c r="O51" s="34" t="s">
        <v>124</v>
      </c>
      <c r="P51" s="34" t="s">
        <v>44</v>
      </c>
      <c r="Q51" s="34" t="s">
        <v>240</v>
      </c>
      <c r="R51" s="34" t="s">
        <v>428</v>
      </c>
      <c r="S51" s="34" t="s">
        <v>308</v>
      </c>
      <c r="T51" s="42"/>
      <c r="U51" s="42"/>
      <c r="V51" s="34"/>
      <c r="W51" s="46">
        <v>35000</v>
      </c>
      <c r="X51" s="34">
        <v>410</v>
      </c>
      <c r="Y51" s="34">
        <v>420</v>
      </c>
      <c r="Z51" s="34"/>
      <c r="AA51" s="40" t="s">
        <v>309</v>
      </c>
      <c r="AB51" s="33" t="s">
        <v>319</v>
      </c>
      <c r="AC51" s="33" t="s">
        <v>50</v>
      </c>
      <c r="AD51" s="33" t="s">
        <v>424</v>
      </c>
      <c r="AE51" s="34" t="s">
        <v>336</v>
      </c>
      <c r="AF51" s="41" t="s">
        <v>53</v>
      </c>
      <c r="AG51" s="34"/>
      <c r="AH51" s="59">
        <v>2.78</v>
      </c>
      <c r="AI51" s="33"/>
    </row>
    <row r="52" s="2" customFormat="1" ht="380" customHeight="1" spans="1:36">
      <c r="A52" s="11"/>
      <c r="B52" s="12">
        <v>50</v>
      </c>
      <c r="C52" s="13" t="s">
        <v>429</v>
      </c>
      <c r="D52" s="14"/>
      <c r="E52" s="12">
        <v>1</v>
      </c>
      <c r="F52" s="22"/>
      <c r="G52" s="13" t="s">
        <v>312</v>
      </c>
      <c r="H52" s="23" t="s">
        <v>38</v>
      </c>
      <c r="I52" s="31" t="s">
        <v>430</v>
      </c>
      <c r="J52" s="30" t="s">
        <v>431</v>
      </c>
      <c r="K52" s="12">
        <v>1</v>
      </c>
      <c r="L52" s="12" t="s">
        <v>432</v>
      </c>
      <c r="M52" s="35" t="str">
        <f>_xlfn.DISPIMG("ID_1C0D583B016F4F9385A843F31AFBD27C",1)</f>
        <v>=DISPIMG("ID_1C0D583B016F4F9385A843F31AFBD27C",1)</v>
      </c>
      <c r="N52" s="33"/>
      <c r="O52" s="34"/>
      <c r="P52" s="34"/>
      <c r="Q52" s="34"/>
      <c r="R52" s="44">
        <v>1940</v>
      </c>
      <c r="S52" s="45" t="s">
        <v>433</v>
      </c>
      <c r="T52" s="42"/>
      <c r="U52" s="42"/>
      <c r="V52" s="34"/>
      <c r="W52" s="46"/>
      <c r="X52" s="34"/>
      <c r="Y52" s="34"/>
      <c r="Z52" s="34"/>
      <c r="AA52" s="40"/>
      <c r="AB52" s="33"/>
      <c r="AC52" s="33"/>
      <c r="AD52" s="33"/>
      <c r="AE52" s="34" t="s">
        <v>434</v>
      </c>
      <c r="AF52" s="41"/>
      <c r="AG52" s="34"/>
      <c r="AH52" s="59"/>
      <c r="AI52" s="33"/>
      <c r="AJ52" s="2" t="s">
        <v>435</v>
      </c>
    </row>
    <row r="53" s="2" customFormat="1" ht="380" customHeight="1" spans="1:36">
      <c r="A53" s="11"/>
      <c r="B53" s="12">
        <v>51</v>
      </c>
      <c r="C53" s="13" t="s">
        <v>436</v>
      </c>
      <c r="D53" s="14"/>
      <c r="E53" s="12">
        <v>1</v>
      </c>
      <c r="F53" s="22"/>
      <c r="G53" s="13" t="s">
        <v>437</v>
      </c>
      <c r="H53" s="23" t="s">
        <v>38</v>
      </c>
      <c r="I53" s="31" t="s">
        <v>438</v>
      </c>
      <c r="J53" s="30" t="s">
        <v>439</v>
      </c>
      <c r="K53" s="28">
        <v>1</v>
      </c>
      <c r="L53" s="12" t="s">
        <v>432</v>
      </c>
      <c r="M53" s="35" t="str">
        <f>_xlfn.DISPIMG("ID_A5BD7EE5ADFA43D280A84021EF36B13F",1)</f>
        <v>=DISPIMG("ID_A5BD7EE5ADFA43D280A84021EF36B13F",1)</v>
      </c>
      <c r="N53" s="33"/>
      <c r="O53" s="34"/>
      <c r="P53" s="34"/>
      <c r="Q53" s="34"/>
      <c r="R53" s="44">
        <v>1937</v>
      </c>
      <c r="S53" s="45" t="s">
        <v>433</v>
      </c>
      <c r="T53" s="42"/>
      <c r="U53" s="42"/>
      <c r="V53" s="34"/>
      <c r="W53" s="46"/>
      <c r="X53" s="34"/>
      <c r="Y53" s="34"/>
      <c r="Z53" s="34"/>
      <c r="AA53" s="40"/>
      <c r="AB53" s="33"/>
      <c r="AC53" s="33"/>
      <c r="AD53" s="33"/>
      <c r="AE53" s="34" t="s">
        <v>434</v>
      </c>
      <c r="AF53" s="41"/>
      <c r="AG53" s="34"/>
      <c r="AH53" s="59"/>
      <c r="AI53" s="33"/>
      <c r="AJ53" s="2" t="s">
        <v>435</v>
      </c>
    </row>
    <row r="54" s="2" customFormat="1" ht="380" customHeight="1" spans="1:36">
      <c r="A54" s="11"/>
      <c r="B54" s="12">
        <v>52</v>
      </c>
      <c r="C54" s="13" t="s">
        <v>440</v>
      </c>
      <c r="D54" s="14"/>
      <c r="E54" s="12">
        <v>1</v>
      </c>
      <c r="F54" s="22"/>
      <c r="G54" s="13" t="s">
        <v>437</v>
      </c>
      <c r="H54" s="23" t="s">
        <v>38</v>
      </c>
      <c r="I54" s="31" t="s">
        <v>441</v>
      </c>
      <c r="J54" s="30" t="s">
        <v>442</v>
      </c>
      <c r="K54" s="12">
        <v>1</v>
      </c>
      <c r="L54" s="12" t="s">
        <v>432</v>
      </c>
      <c r="M54" s="35" t="str">
        <f>_xlfn.DISPIMG("ID_414BFCBDF3A1456CACEB940BF75F2B0F",1)</f>
        <v>=DISPIMG("ID_414BFCBDF3A1456CACEB940BF75F2B0F",1)</v>
      </c>
      <c r="N54" s="33"/>
      <c r="O54" s="34"/>
      <c r="P54" s="34"/>
      <c r="Q54" s="34"/>
      <c r="R54" s="44">
        <v>1937</v>
      </c>
      <c r="S54" s="45" t="s">
        <v>433</v>
      </c>
      <c r="T54" s="42"/>
      <c r="U54" s="42"/>
      <c r="V54" s="34"/>
      <c r="W54" s="46"/>
      <c r="X54" s="34"/>
      <c r="Y54" s="34"/>
      <c r="Z54" s="34"/>
      <c r="AA54" s="40"/>
      <c r="AB54" s="33"/>
      <c r="AC54" s="33"/>
      <c r="AD54" s="33"/>
      <c r="AE54" s="34" t="s">
        <v>434</v>
      </c>
      <c r="AF54" s="41"/>
      <c r="AG54" s="34"/>
      <c r="AH54" s="59"/>
      <c r="AI54" s="33"/>
      <c r="AJ54" s="2" t="s">
        <v>435</v>
      </c>
    </row>
    <row r="55" s="2" customFormat="1" ht="380" customHeight="1" spans="1:36">
      <c r="A55" s="11"/>
      <c r="B55" s="12">
        <v>53</v>
      </c>
      <c r="C55" s="13" t="s">
        <v>443</v>
      </c>
      <c r="D55" s="14"/>
      <c r="E55" s="12">
        <v>1</v>
      </c>
      <c r="F55" s="22"/>
      <c r="G55" s="13" t="s">
        <v>444</v>
      </c>
      <c r="H55" s="23" t="s">
        <v>38</v>
      </c>
      <c r="I55" s="31" t="s">
        <v>445</v>
      </c>
      <c r="J55" s="30" t="s">
        <v>446</v>
      </c>
      <c r="K55" s="28">
        <v>1</v>
      </c>
      <c r="L55" s="12" t="s">
        <v>447</v>
      </c>
      <c r="M55" s="38" t="str">
        <f>_xlfn.DISPIMG("ID_0CDC91756D764C419284B5AF45D59222",1)</f>
        <v>=DISPIMG("ID_0CDC91756D764C419284B5AF45D59222",1)</v>
      </c>
      <c r="N55" s="33"/>
      <c r="O55" s="34"/>
      <c r="P55" s="34"/>
      <c r="Q55" s="34"/>
      <c r="R55" s="45" t="s">
        <v>448</v>
      </c>
      <c r="S55" s="45"/>
      <c r="T55" s="42"/>
      <c r="U55" s="42"/>
      <c r="V55" s="34"/>
      <c r="W55" s="46"/>
      <c r="X55" s="34"/>
      <c r="Y55" s="34"/>
      <c r="Z55" s="34"/>
      <c r="AA55" s="40"/>
      <c r="AB55" s="33"/>
      <c r="AC55" s="33"/>
      <c r="AD55" s="33"/>
      <c r="AE55" s="34" t="s">
        <v>434</v>
      </c>
      <c r="AF55" s="41"/>
      <c r="AG55" s="34"/>
      <c r="AH55" s="59"/>
      <c r="AI55" s="33"/>
      <c r="AJ55" s="2" t="s">
        <v>435</v>
      </c>
    </row>
    <row r="56" s="2" customFormat="1" ht="380" customHeight="1" spans="1:36">
      <c r="A56" s="11"/>
      <c r="B56" s="12">
        <v>54</v>
      </c>
      <c r="C56" s="13" t="s">
        <v>449</v>
      </c>
      <c r="D56" s="14"/>
      <c r="E56" s="12">
        <v>1</v>
      </c>
      <c r="F56" s="22"/>
      <c r="G56" s="13" t="s">
        <v>312</v>
      </c>
      <c r="H56" s="23" t="s">
        <v>38</v>
      </c>
      <c r="I56" s="31" t="s">
        <v>450</v>
      </c>
      <c r="J56" s="30" t="s">
        <v>451</v>
      </c>
      <c r="K56" s="12">
        <v>1</v>
      </c>
      <c r="L56" s="12" t="s">
        <v>452</v>
      </c>
      <c r="M56" s="35" t="str">
        <f>_xlfn.DISPIMG("ID_032900C6F7344BF08682EE000FB64C69",1)</f>
        <v>=DISPIMG("ID_032900C6F7344BF08682EE000FB64C69",1)</v>
      </c>
      <c r="N56" s="33"/>
      <c r="O56" s="34"/>
      <c r="P56" s="34"/>
      <c r="Q56" s="34"/>
      <c r="R56" s="44">
        <v>1964</v>
      </c>
      <c r="S56" s="45" t="s">
        <v>453</v>
      </c>
      <c r="T56" s="42"/>
      <c r="U56" s="42"/>
      <c r="V56" s="34"/>
      <c r="W56" s="46"/>
      <c r="X56" s="34"/>
      <c r="Y56" s="34"/>
      <c r="Z56" s="34"/>
      <c r="AA56" s="40"/>
      <c r="AB56" s="33"/>
      <c r="AC56" s="33"/>
      <c r="AD56" s="33"/>
      <c r="AE56" s="34" t="s">
        <v>434</v>
      </c>
      <c r="AF56" s="41"/>
      <c r="AG56" s="34"/>
      <c r="AH56" s="59"/>
      <c r="AI56" s="33"/>
      <c r="AJ56" s="2" t="s">
        <v>435</v>
      </c>
    </row>
    <row r="57" s="2" customFormat="1" ht="380" customHeight="1" spans="1:35">
      <c r="A57" s="11"/>
      <c r="B57" s="12">
        <v>55</v>
      </c>
      <c r="C57" s="13" t="s">
        <v>454</v>
      </c>
      <c r="D57" s="14"/>
      <c r="E57" s="12">
        <v>1</v>
      </c>
      <c r="F57" s="22"/>
      <c r="G57" s="13" t="s">
        <v>455</v>
      </c>
      <c r="H57" s="23" t="s">
        <v>38</v>
      </c>
      <c r="I57" s="13" t="s">
        <v>456</v>
      </c>
      <c r="J57" s="13" t="s">
        <v>457</v>
      </c>
      <c r="K57" s="28">
        <v>1</v>
      </c>
      <c r="L57" s="12" t="s">
        <v>458</v>
      </c>
      <c r="M57" s="35" t="str">
        <f>_xlfn.DISPIMG("ID_94E574E86E024CA8B2FBFAD835E40D1F",1)</f>
        <v>=DISPIMG("ID_94E574E86E024CA8B2FBFAD835E40D1F",1)</v>
      </c>
      <c r="N57" s="33"/>
      <c r="O57" s="34"/>
      <c r="P57" s="34"/>
      <c r="Q57" s="34"/>
      <c r="R57" s="39">
        <v>1952</v>
      </c>
      <c r="S57" s="34"/>
      <c r="T57" s="42"/>
      <c r="U57" s="42"/>
      <c r="V57" s="34"/>
      <c r="W57" s="46"/>
      <c r="X57" s="34">
        <v>5000</v>
      </c>
      <c r="Y57" s="34">
        <v>5000</v>
      </c>
      <c r="Z57" s="34"/>
      <c r="AA57" s="40" t="s">
        <v>309</v>
      </c>
      <c r="AB57" s="28" t="s">
        <v>459</v>
      </c>
      <c r="AC57" s="33"/>
      <c r="AD57" s="33"/>
      <c r="AE57" s="34" t="s">
        <v>434</v>
      </c>
      <c r="AF57" s="34"/>
      <c r="AG57" s="34"/>
      <c r="AH57" s="59"/>
      <c r="AI57" s="33"/>
    </row>
    <row r="58" s="2" customFormat="1" ht="380" customHeight="1" spans="1:35">
      <c r="A58" s="11">
        <v>273</v>
      </c>
      <c r="B58" s="12">
        <v>56</v>
      </c>
      <c r="C58" s="13" t="s">
        <v>460</v>
      </c>
      <c r="D58" s="14">
        <v>165</v>
      </c>
      <c r="E58" s="12">
        <v>1</v>
      </c>
      <c r="F58" s="22"/>
      <c r="G58" s="13" t="s">
        <v>312</v>
      </c>
      <c r="H58" s="23" t="s">
        <v>38</v>
      </c>
      <c r="I58" s="13" t="s">
        <v>461</v>
      </c>
      <c r="J58" s="13" t="s">
        <v>462</v>
      </c>
      <c r="K58" s="12">
        <v>1</v>
      </c>
      <c r="L58" s="12" t="s">
        <v>463</v>
      </c>
      <c r="M58" s="35" t="str">
        <f>_xlfn.DISPIMG("ID_47016A5586294DD596D2E1D8087EE861",1)</f>
        <v>=DISPIMG("ID_47016A5586294DD596D2E1D8087EE861",1)</v>
      </c>
      <c r="N58" s="33" t="s">
        <v>42</v>
      </c>
      <c r="O58" s="34" t="s">
        <v>464</v>
      </c>
      <c r="P58" s="34" t="s">
        <v>44</v>
      </c>
      <c r="Q58" s="34" t="s">
        <v>240</v>
      </c>
      <c r="R58" s="34" t="s">
        <v>465</v>
      </c>
      <c r="S58" s="34" t="s">
        <v>466</v>
      </c>
      <c r="T58" s="42" t="s">
        <v>467</v>
      </c>
      <c r="U58" s="48">
        <v>0.32</v>
      </c>
      <c r="V58" s="34"/>
      <c r="W58" s="46">
        <v>270000</v>
      </c>
      <c r="X58" s="46">
        <v>3000</v>
      </c>
      <c r="Y58" s="46">
        <v>3000</v>
      </c>
      <c r="Z58" s="34"/>
      <c r="AA58" s="40" t="s">
        <v>423</v>
      </c>
      <c r="AB58" s="33" t="s">
        <v>468</v>
      </c>
      <c r="AC58" s="33" t="s">
        <v>50</v>
      </c>
      <c r="AD58" s="33" t="s">
        <v>424</v>
      </c>
      <c r="AE58" s="34" t="s">
        <v>469</v>
      </c>
      <c r="AF58" s="41" t="s">
        <v>53</v>
      </c>
      <c r="AG58" s="34"/>
      <c r="AH58" s="54" t="s">
        <v>470</v>
      </c>
      <c r="AI58" s="33"/>
    </row>
    <row r="59" s="2" customFormat="1" ht="380" customHeight="1" spans="1:35">
      <c r="A59" s="11">
        <v>276</v>
      </c>
      <c r="B59" s="12">
        <v>57</v>
      </c>
      <c r="C59" s="13" t="s">
        <v>471</v>
      </c>
      <c r="D59" s="14">
        <v>168</v>
      </c>
      <c r="E59" s="12">
        <v>1</v>
      </c>
      <c r="F59" s="22"/>
      <c r="G59" s="13" t="s">
        <v>472</v>
      </c>
      <c r="H59" s="23" t="s">
        <v>38</v>
      </c>
      <c r="I59" s="13" t="s">
        <v>473</v>
      </c>
      <c r="J59" s="13" t="s">
        <v>474</v>
      </c>
      <c r="K59" s="28">
        <v>1</v>
      </c>
      <c r="L59" s="12" t="s">
        <v>475</v>
      </c>
      <c r="M59" s="35" t="str">
        <f>_xlfn.DISPIMG("ID_A128DD1329124193901469B280CAADB4",1)</f>
        <v>=DISPIMG("ID_A128DD1329124193901469B280CAADB4",1)</v>
      </c>
      <c r="N59" s="33" t="s">
        <v>42</v>
      </c>
      <c r="O59" s="34" t="s">
        <v>124</v>
      </c>
      <c r="P59" s="34" t="s">
        <v>44</v>
      </c>
      <c r="Q59" s="34" t="s">
        <v>476</v>
      </c>
      <c r="R59" s="34" t="s">
        <v>477</v>
      </c>
      <c r="S59" s="34" t="s">
        <v>478</v>
      </c>
      <c r="T59" s="42" t="s">
        <v>479</v>
      </c>
      <c r="U59" s="48">
        <v>0.84</v>
      </c>
      <c r="V59" s="34"/>
      <c r="W59" s="46">
        <v>70000</v>
      </c>
      <c r="X59" s="34">
        <v>78563</v>
      </c>
      <c r="Y59" s="34">
        <v>840</v>
      </c>
      <c r="Z59" s="34"/>
      <c r="AA59" s="40" t="s">
        <v>423</v>
      </c>
      <c r="AB59" s="33" t="s">
        <v>480</v>
      </c>
      <c r="AC59" s="33" t="s">
        <v>50</v>
      </c>
      <c r="AD59" s="50" t="s">
        <v>51</v>
      </c>
      <c r="AE59" s="34" t="s">
        <v>481</v>
      </c>
      <c r="AF59" s="41" t="s">
        <v>53</v>
      </c>
      <c r="AG59" s="34"/>
      <c r="AH59" s="54" t="s">
        <v>482</v>
      </c>
      <c r="AI59" s="33"/>
    </row>
    <row r="60" s="2" customFormat="1" ht="380" customHeight="1" spans="1:35">
      <c r="A60" s="11">
        <v>285</v>
      </c>
      <c r="B60" s="12">
        <v>58</v>
      </c>
      <c r="C60" s="13" t="s">
        <v>483</v>
      </c>
      <c r="D60" s="14">
        <v>169</v>
      </c>
      <c r="E60" s="12"/>
      <c r="F60" s="22"/>
      <c r="G60" s="13" t="s">
        <v>472</v>
      </c>
      <c r="H60" s="23" t="s">
        <v>38</v>
      </c>
      <c r="I60" s="31" t="s">
        <v>484</v>
      </c>
      <c r="J60" s="13" t="s">
        <v>485</v>
      </c>
      <c r="K60" s="12">
        <v>1</v>
      </c>
      <c r="L60" s="12" t="s">
        <v>486</v>
      </c>
      <c r="M60" s="35" t="str">
        <f>_xlfn.DISPIMG("ID_63A8181FDA87449997C742908588B6FB",1)</f>
        <v>=DISPIMG("ID_63A8181FDA87449997C742908588B6FB",1)</v>
      </c>
      <c r="N60" s="33" t="s">
        <v>42</v>
      </c>
      <c r="O60" s="34" t="s">
        <v>124</v>
      </c>
      <c r="P60" s="34" t="s">
        <v>44</v>
      </c>
      <c r="Q60" s="34" t="s">
        <v>476</v>
      </c>
      <c r="R60" s="34" t="s">
        <v>477</v>
      </c>
      <c r="S60" s="34" t="s">
        <v>487</v>
      </c>
      <c r="T60" s="42" t="s">
        <v>488</v>
      </c>
      <c r="U60" s="48">
        <v>0.702</v>
      </c>
      <c r="V60" s="34"/>
      <c r="W60" s="46">
        <v>140000</v>
      </c>
      <c r="X60" s="34">
        <v>157120</v>
      </c>
      <c r="Y60" s="34">
        <v>1680</v>
      </c>
      <c r="Z60" s="34"/>
      <c r="AA60" s="40" t="s">
        <v>423</v>
      </c>
      <c r="AB60" s="33" t="s">
        <v>480</v>
      </c>
      <c r="AC60" s="33" t="s">
        <v>50</v>
      </c>
      <c r="AD60" s="50" t="s">
        <v>51</v>
      </c>
      <c r="AE60" s="34" t="s">
        <v>481</v>
      </c>
      <c r="AF60" s="41" t="s">
        <v>53</v>
      </c>
      <c r="AG60" s="34"/>
      <c r="AH60" s="54" t="s">
        <v>489</v>
      </c>
      <c r="AI60" s="33"/>
    </row>
    <row r="61" s="2" customFormat="1" ht="380" customHeight="1" spans="1:35">
      <c r="A61" s="11">
        <v>288</v>
      </c>
      <c r="B61" s="12">
        <v>59</v>
      </c>
      <c r="C61" s="13" t="s">
        <v>490</v>
      </c>
      <c r="D61" s="14">
        <v>170</v>
      </c>
      <c r="E61" s="12"/>
      <c r="F61" s="22"/>
      <c r="G61" s="13" t="s">
        <v>472</v>
      </c>
      <c r="H61" s="23" t="s">
        <v>38</v>
      </c>
      <c r="I61" s="13" t="s">
        <v>491</v>
      </c>
      <c r="J61" s="13" t="s">
        <v>485</v>
      </c>
      <c r="K61" s="28">
        <v>1</v>
      </c>
      <c r="L61" s="12" t="s">
        <v>475</v>
      </c>
      <c r="M61" s="35" t="str">
        <f>_xlfn.DISPIMG("ID_EE32850FF0C943418341C7C238FC3EEF",1)</f>
        <v>=DISPIMG("ID_EE32850FF0C943418341C7C238FC3EEF",1)</v>
      </c>
      <c r="N61" s="33" t="s">
        <v>42</v>
      </c>
      <c r="O61" s="34" t="s">
        <v>124</v>
      </c>
      <c r="P61" s="34" t="s">
        <v>44</v>
      </c>
      <c r="Q61" s="34" t="s">
        <v>476</v>
      </c>
      <c r="R61" s="34" t="s">
        <v>477</v>
      </c>
      <c r="S61" s="34" t="s">
        <v>487</v>
      </c>
      <c r="T61" s="42"/>
      <c r="U61" s="42"/>
      <c r="V61" s="34"/>
      <c r="W61" s="46" t="s">
        <v>492</v>
      </c>
      <c r="X61" s="34">
        <v>213243</v>
      </c>
      <c r="Y61" s="34">
        <v>2280</v>
      </c>
      <c r="Z61" s="34"/>
      <c r="AA61" s="40" t="s">
        <v>423</v>
      </c>
      <c r="AB61" s="33" t="s">
        <v>480</v>
      </c>
      <c r="AC61" s="33" t="s">
        <v>50</v>
      </c>
      <c r="AD61" s="50" t="s">
        <v>51</v>
      </c>
      <c r="AE61" s="34" t="s">
        <v>481</v>
      </c>
      <c r="AF61" s="41" t="s">
        <v>53</v>
      </c>
      <c r="AG61" s="34"/>
      <c r="AH61" s="54" t="s">
        <v>493</v>
      </c>
      <c r="AI61" s="33"/>
    </row>
    <row r="62" s="2" customFormat="1" ht="380" customHeight="1" spans="1:35">
      <c r="A62" s="11">
        <v>289</v>
      </c>
      <c r="B62" s="12">
        <v>60</v>
      </c>
      <c r="C62" s="13" t="s">
        <v>494</v>
      </c>
      <c r="D62" s="14">
        <v>171</v>
      </c>
      <c r="E62" s="12">
        <v>1</v>
      </c>
      <c r="F62" s="22"/>
      <c r="G62" s="13" t="s">
        <v>495</v>
      </c>
      <c r="H62" s="23" t="s">
        <v>38</v>
      </c>
      <c r="I62" s="13" t="s">
        <v>496</v>
      </c>
      <c r="J62" s="13" t="s">
        <v>497</v>
      </c>
      <c r="K62" s="12">
        <v>1</v>
      </c>
      <c r="L62" s="12" t="s">
        <v>498</v>
      </c>
      <c r="M62" s="35" t="str">
        <f>_xlfn.DISPIMG("ID_EA5336F48CCE46DDBD258D4CC6CC8A56",1)</f>
        <v>=DISPIMG("ID_EA5336F48CCE46DDBD258D4CC6CC8A56",1)</v>
      </c>
      <c r="N62" s="33" t="s">
        <v>42</v>
      </c>
      <c r="O62" s="34" t="s">
        <v>124</v>
      </c>
      <c r="P62" s="34" t="s">
        <v>44</v>
      </c>
      <c r="Q62" s="34" t="s">
        <v>499</v>
      </c>
      <c r="R62" s="34" t="s">
        <v>477</v>
      </c>
      <c r="S62" s="34" t="s">
        <v>500</v>
      </c>
      <c r="T62" s="42"/>
      <c r="U62" s="42"/>
      <c r="V62" s="34"/>
      <c r="W62" s="34"/>
      <c r="X62" s="34">
        <v>420</v>
      </c>
      <c r="Y62" s="34" t="s">
        <v>501</v>
      </c>
      <c r="Z62" s="34"/>
      <c r="AA62" s="40" t="s">
        <v>423</v>
      </c>
      <c r="AB62" s="33" t="s">
        <v>480</v>
      </c>
      <c r="AC62" s="33" t="s">
        <v>50</v>
      </c>
      <c r="AD62" s="50" t="s">
        <v>51</v>
      </c>
      <c r="AE62" s="34" t="s">
        <v>502</v>
      </c>
      <c r="AF62" s="41" t="s">
        <v>53</v>
      </c>
      <c r="AG62" s="34"/>
      <c r="AH62" s="54" t="s">
        <v>503</v>
      </c>
      <c r="AI62" s="33"/>
    </row>
    <row r="63" s="2" customFormat="1" ht="380" customHeight="1" spans="1:35">
      <c r="A63" s="11">
        <v>304</v>
      </c>
      <c r="B63" s="12">
        <v>61</v>
      </c>
      <c r="C63" s="13" t="s">
        <v>504</v>
      </c>
      <c r="D63" s="14">
        <v>186</v>
      </c>
      <c r="E63" s="12">
        <v>1</v>
      </c>
      <c r="F63" s="22"/>
      <c r="G63" s="13" t="s">
        <v>303</v>
      </c>
      <c r="H63" s="23" t="s">
        <v>38</v>
      </c>
      <c r="I63" s="13" t="s">
        <v>505</v>
      </c>
      <c r="J63" s="13" t="s">
        <v>485</v>
      </c>
      <c r="K63" s="28">
        <v>1</v>
      </c>
      <c r="L63" s="12" t="s">
        <v>506</v>
      </c>
      <c r="M63" s="35" t="str">
        <f>_xlfn.DISPIMG("ID_99D1F24E89FB40DFAA1870ECCA3A01A7",1)</f>
        <v>=DISPIMG("ID_99D1F24E89FB40DFAA1870ECCA3A01A7",1)</v>
      </c>
      <c r="N63" s="33" t="s">
        <v>42</v>
      </c>
      <c r="O63" s="34" t="s">
        <v>124</v>
      </c>
      <c r="P63" s="34" t="s">
        <v>44</v>
      </c>
      <c r="Q63" s="34" t="s">
        <v>240</v>
      </c>
      <c r="R63" s="34" t="s">
        <v>507</v>
      </c>
      <c r="S63" s="34" t="s">
        <v>466</v>
      </c>
      <c r="T63" s="42"/>
      <c r="U63" s="42"/>
      <c r="V63" s="34"/>
      <c r="W63" s="46">
        <v>35000</v>
      </c>
      <c r="X63" s="34">
        <v>410</v>
      </c>
      <c r="Y63" s="34">
        <v>420</v>
      </c>
      <c r="Z63" s="34"/>
      <c r="AA63" s="40" t="s">
        <v>423</v>
      </c>
      <c r="AB63" s="33" t="s">
        <v>508</v>
      </c>
      <c r="AC63" s="33" t="s">
        <v>50</v>
      </c>
      <c r="AD63" s="50" t="s">
        <v>51</v>
      </c>
      <c r="AE63" s="34" t="s">
        <v>336</v>
      </c>
      <c r="AF63" s="41" t="s">
        <v>53</v>
      </c>
      <c r="AG63" s="34"/>
      <c r="AH63" s="54" t="s">
        <v>509</v>
      </c>
      <c r="AI63" s="33"/>
    </row>
    <row r="64" s="2" customFormat="1" ht="380" customHeight="1" spans="1:35">
      <c r="A64" s="11">
        <v>310</v>
      </c>
      <c r="B64" s="12">
        <v>62</v>
      </c>
      <c r="C64" s="13" t="s">
        <v>510</v>
      </c>
      <c r="D64" s="14">
        <v>190</v>
      </c>
      <c r="E64" s="12">
        <v>1</v>
      </c>
      <c r="F64" s="26"/>
      <c r="G64" s="13" t="s">
        <v>511</v>
      </c>
      <c r="H64" s="23" t="s">
        <v>38</v>
      </c>
      <c r="I64" s="13" t="s">
        <v>512</v>
      </c>
      <c r="J64" s="13" t="s">
        <v>513</v>
      </c>
      <c r="K64" s="12">
        <v>1</v>
      </c>
      <c r="L64" s="12" t="s">
        <v>514</v>
      </c>
      <c r="M64" s="35" t="str">
        <f>_xlfn.DISPIMG("ID_E5C651D67676458EA2C553FF54112AF4",1)</f>
        <v>=DISPIMG("ID_E5C651D67676458EA2C553FF54112AF4",1)</v>
      </c>
      <c r="N64" s="33" t="s">
        <v>42</v>
      </c>
      <c r="O64" s="34" t="s">
        <v>124</v>
      </c>
      <c r="P64" s="34" t="s">
        <v>44</v>
      </c>
      <c r="Q64" s="34" t="s">
        <v>515</v>
      </c>
      <c r="R64" s="34" t="s">
        <v>516</v>
      </c>
      <c r="S64" s="34" t="s">
        <v>517</v>
      </c>
      <c r="T64" s="42"/>
      <c r="U64" s="42"/>
      <c r="V64" s="34"/>
      <c r="W64" s="46">
        <v>1000000</v>
      </c>
      <c r="X64" s="39" t="s">
        <v>518</v>
      </c>
      <c r="Y64" s="34">
        <v>12000</v>
      </c>
      <c r="Z64" s="34"/>
      <c r="AA64" s="40" t="s">
        <v>423</v>
      </c>
      <c r="AB64" s="33" t="s">
        <v>519</v>
      </c>
      <c r="AC64" s="33" t="s">
        <v>50</v>
      </c>
      <c r="AD64" s="50" t="s">
        <v>51</v>
      </c>
      <c r="AE64" s="34" t="s">
        <v>167</v>
      </c>
      <c r="AF64" s="41" t="s">
        <v>53</v>
      </c>
      <c r="AG64" s="34"/>
      <c r="AH64" s="54" t="s">
        <v>520</v>
      </c>
      <c r="AI64" s="33"/>
    </row>
    <row r="65" s="2" customFormat="1" ht="380" customHeight="1" spans="1:35">
      <c r="A65" s="11"/>
      <c r="B65" s="12">
        <v>63</v>
      </c>
      <c r="C65" s="13" t="s">
        <v>521</v>
      </c>
      <c r="D65" s="14">
        <v>172</v>
      </c>
      <c r="E65" s="12">
        <v>1</v>
      </c>
      <c r="F65" s="26"/>
      <c r="G65" s="13" t="s">
        <v>522</v>
      </c>
      <c r="H65" s="23" t="s">
        <v>38</v>
      </c>
      <c r="I65" s="13" t="s">
        <v>523</v>
      </c>
      <c r="J65" s="13" t="s">
        <v>485</v>
      </c>
      <c r="K65" s="28">
        <v>1</v>
      </c>
      <c r="L65" s="12" t="s">
        <v>524</v>
      </c>
      <c r="M65" s="35" t="str">
        <f>_xlfn.DISPIMG("ID_CA20BF4427A84FCC96A07426B59B5BC2",1)</f>
        <v>=DISPIMG("ID_CA20BF4427A84FCC96A07426B59B5BC2",1)</v>
      </c>
      <c r="N65" s="33"/>
      <c r="O65" s="34" t="s">
        <v>124</v>
      </c>
      <c r="P65" s="34" t="s">
        <v>44</v>
      </c>
      <c r="Q65" s="34" t="s">
        <v>240</v>
      </c>
      <c r="R65" s="39">
        <v>1966</v>
      </c>
      <c r="S65" s="34" t="s">
        <v>525</v>
      </c>
      <c r="T65" s="42"/>
      <c r="U65" s="42"/>
      <c r="V65" s="34"/>
      <c r="W65" s="46"/>
      <c r="X65" s="39">
        <v>200</v>
      </c>
      <c r="Y65" s="34" t="s">
        <v>526</v>
      </c>
      <c r="Z65" s="34"/>
      <c r="AA65" s="40" t="s">
        <v>423</v>
      </c>
      <c r="AB65" s="33" t="s">
        <v>480</v>
      </c>
      <c r="AC65" s="33" t="s">
        <v>50</v>
      </c>
      <c r="AD65" s="50" t="s">
        <v>51</v>
      </c>
      <c r="AE65" s="34" t="s">
        <v>221</v>
      </c>
      <c r="AF65" s="41" t="s">
        <v>53</v>
      </c>
      <c r="AG65" s="34"/>
      <c r="AH65" s="54"/>
      <c r="AI65" s="33"/>
    </row>
    <row r="66" s="2" customFormat="1" ht="408" customHeight="1" spans="1:35">
      <c r="A66" s="11">
        <v>456</v>
      </c>
      <c r="B66" s="12">
        <v>64</v>
      </c>
      <c r="C66" s="13" t="s">
        <v>527</v>
      </c>
      <c r="D66" s="14">
        <v>194</v>
      </c>
      <c r="E66" s="12">
        <v>1</v>
      </c>
      <c r="F66" s="26"/>
      <c r="G66" s="13" t="s">
        <v>528</v>
      </c>
      <c r="H66" s="23" t="s">
        <v>38</v>
      </c>
      <c r="I66" s="13" t="s">
        <v>529</v>
      </c>
      <c r="J66" s="13" t="s">
        <v>530</v>
      </c>
      <c r="K66" s="12">
        <v>1</v>
      </c>
      <c r="L66" s="12" t="s">
        <v>531</v>
      </c>
      <c r="M66" s="35" t="str">
        <f>_xlfn.DISPIMG("ID_2F567172C95E480892C50A81116C35CA",1)</f>
        <v>=DISPIMG("ID_2F567172C95E480892C50A81116C35CA",1)</v>
      </c>
      <c r="N66" s="33" t="s">
        <v>42</v>
      </c>
      <c r="O66" s="34" t="s">
        <v>124</v>
      </c>
      <c r="P66" s="34" t="s">
        <v>44</v>
      </c>
      <c r="Q66" s="34" t="s">
        <v>532</v>
      </c>
      <c r="R66" s="34" t="s">
        <v>533</v>
      </c>
      <c r="S66" s="34" t="s">
        <v>534</v>
      </c>
      <c r="T66" s="72"/>
      <c r="U66" s="74">
        <v>0.3</v>
      </c>
      <c r="V66" s="34"/>
      <c r="W66" s="34"/>
      <c r="X66" s="39">
        <v>20</v>
      </c>
      <c r="Y66" s="34" t="s">
        <v>526</v>
      </c>
      <c r="Z66" s="34"/>
      <c r="AA66" s="40" t="s">
        <v>309</v>
      </c>
      <c r="AB66" s="33" t="s">
        <v>319</v>
      </c>
      <c r="AC66" s="33" t="s">
        <v>50</v>
      </c>
      <c r="AD66" s="33" t="s">
        <v>424</v>
      </c>
      <c r="AE66" s="34" t="s">
        <v>221</v>
      </c>
      <c r="AF66" s="41" t="s">
        <v>53</v>
      </c>
      <c r="AG66" s="34"/>
      <c r="AH66" s="54"/>
      <c r="AI66" s="33"/>
    </row>
    <row r="67" s="2" customFormat="1" ht="380" customHeight="1" spans="1:35">
      <c r="A67" s="11">
        <v>402</v>
      </c>
      <c r="B67" s="12">
        <v>65</v>
      </c>
      <c r="C67" s="13" t="s">
        <v>535</v>
      </c>
      <c r="D67" s="14">
        <v>195</v>
      </c>
      <c r="E67" s="12"/>
      <c r="F67" s="26"/>
      <c r="G67" s="13" t="s">
        <v>536</v>
      </c>
      <c r="H67" s="23" t="s">
        <v>38</v>
      </c>
      <c r="I67" s="13" t="s">
        <v>537</v>
      </c>
      <c r="J67" s="13" t="s">
        <v>530</v>
      </c>
      <c r="K67" s="28">
        <v>1</v>
      </c>
      <c r="L67" s="12" t="s">
        <v>538</v>
      </c>
      <c r="M67" s="35" t="str">
        <f>_xlfn.DISPIMG("ID_77BA8C07D08048C1B6185DAB22E09632",1)</f>
        <v>=DISPIMG("ID_77BA8C07D08048C1B6185DAB22E09632",1)</v>
      </c>
      <c r="N67" s="33" t="s">
        <v>42</v>
      </c>
      <c r="O67" s="34" t="s">
        <v>124</v>
      </c>
      <c r="P67" s="34" t="s">
        <v>44</v>
      </c>
      <c r="Q67" s="34" t="s">
        <v>539</v>
      </c>
      <c r="R67" s="34" t="s">
        <v>540</v>
      </c>
      <c r="S67" s="34" t="s">
        <v>534</v>
      </c>
      <c r="T67" s="72"/>
      <c r="U67" s="74">
        <v>0.3</v>
      </c>
      <c r="V67" s="34"/>
      <c r="W67" s="34"/>
      <c r="X67" s="39">
        <v>60</v>
      </c>
      <c r="Y67" s="34" t="s">
        <v>526</v>
      </c>
      <c r="Z67" s="34"/>
      <c r="AA67" s="40" t="s">
        <v>423</v>
      </c>
      <c r="AB67" s="33" t="s">
        <v>541</v>
      </c>
      <c r="AC67" s="33" t="s">
        <v>50</v>
      </c>
      <c r="AD67" s="33" t="s">
        <v>424</v>
      </c>
      <c r="AE67" s="34" t="s">
        <v>221</v>
      </c>
      <c r="AF67" s="41" t="s">
        <v>53</v>
      </c>
      <c r="AG67" s="34"/>
      <c r="AH67" s="54" t="s">
        <v>542</v>
      </c>
      <c r="AI67" s="50" t="s">
        <v>543</v>
      </c>
    </row>
    <row r="68" s="2" customFormat="1" ht="380" customHeight="1" spans="1:35">
      <c r="A68" s="11">
        <v>404</v>
      </c>
      <c r="B68" s="12">
        <v>66</v>
      </c>
      <c r="C68" s="13" t="s">
        <v>544</v>
      </c>
      <c r="D68" s="14">
        <v>197</v>
      </c>
      <c r="E68" s="12"/>
      <c r="F68" s="26"/>
      <c r="G68" s="13" t="s">
        <v>545</v>
      </c>
      <c r="H68" s="23" t="s">
        <v>38</v>
      </c>
      <c r="I68" s="13" t="s">
        <v>546</v>
      </c>
      <c r="J68" s="13" t="s">
        <v>530</v>
      </c>
      <c r="K68" s="12">
        <v>1</v>
      </c>
      <c r="L68" s="12" t="s">
        <v>547</v>
      </c>
      <c r="M68" s="35" t="str">
        <f>_xlfn.DISPIMG("ID_46C8DBB5CEF44BC99C11A6E717B4A118",1)</f>
        <v>=DISPIMG("ID_46C8DBB5CEF44BC99C11A6E717B4A118",1)</v>
      </c>
      <c r="N68" s="33" t="s">
        <v>42</v>
      </c>
      <c r="O68" s="34" t="s">
        <v>124</v>
      </c>
      <c r="P68" s="34" t="s">
        <v>44</v>
      </c>
      <c r="Q68" s="34" t="s">
        <v>548</v>
      </c>
      <c r="R68" s="34" t="s">
        <v>540</v>
      </c>
      <c r="S68" s="34" t="s">
        <v>534</v>
      </c>
      <c r="T68" s="72"/>
      <c r="U68" s="74">
        <v>0.3</v>
      </c>
      <c r="V68" s="34"/>
      <c r="W68" s="34"/>
      <c r="X68" s="39">
        <v>30</v>
      </c>
      <c r="Y68" s="34" t="s">
        <v>526</v>
      </c>
      <c r="Z68" s="34"/>
      <c r="AA68" s="40" t="s">
        <v>309</v>
      </c>
      <c r="AB68" s="33" t="s">
        <v>319</v>
      </c>
      <c r="AC68" s="33" t="s">
        <v>50</v>
      </c>
      <c r="AD68" s="33" t="s">
        <v>424</v>
      </c>
      <c r="AE68" s="34" t="s">
        <v>221</v>
      </c>
      <c r="AF68" s="41" t="s">
        <v>53</v>
      </c>
      <c r="AG68" s="34"/>
      <c r="AH68" s="54" t="s">
        <v>542</v>
      </c>
      <c r="AI68" s="50" t="s">
        <v>543</v>
      </c>
    </row>
    <row r="69" s="2" customFormat="1" ht="380" customHeight="1" spans="1:35">
      <c r="A69" s="11">
        <v>316</v>
      </c>
      <c r="B69" s="12">
        <v>67</v>
      </c>
      <c r="C69" s="13" t="s">
        <v>549</v>
      </c>
      <c r="D69" s="14">
        <v>198</v>
      </c>
      <c r="E69" s="12"/>
      <c r="F69" s="26"/>
      <c r="G69" s="13" t="s">
        <v>312</v>
      </c>
      <c r="H69" s="23" t="s">
        <v>38</v>
      </c>
      <c r="I69" s="13" t="s">
        <v>550</v>
      </c>
      <c r="J69" s="13" t="s">
        <v>530</v>
      </c>
      <c r="K69" s="28">
        <v>1</v>
      </c>
      <c r="L69" s="12" t="s">
        <v>551</v>
      </c>
      <c r="M69" s="35" t="str">
        <f>_xlfn.DISPIMG("ID_B344ACA5EED14F01B48B1B4B10842418",1)</f>
        <v>=DISPIMG("ID_B344ACA5EED14F01B48B1B4B10842418",1)</v>
      </c>
      <c r="N69" s="33" t="s">
        <v>42</v>
      </c>
      <c r="O69" s="34" t="s">
        <v>124</v>
      </c>
      <c r="P69" s="34" t="s">
        <v>44</v>
      </c>
      <c r="Q69" s="34" t="s">
        <v>552</v>
      </c>
      <c r="R69" s="39">
        <v>1959</v>
      </c>
      <c r="S69" s="34" t="s">
        <v>534</v>
      </c>
      <c r="T69" s="42"/>
      <c r="U69" s="42"/>
      <c r="V69" s="34"/>
      <c r="W69" s="34"/>
      <c r="X69" s="39">
        <v>140</v>
      </c>
      <c r="Y69" s="34" t="s">
        <v>526</v>
      </c>
      <c r="Z69" s="34"/>
      <c r="AA69" s="40" t="s">
        <v>423</v>
      </c>
      <c r="AB69" s="33" t="s">
        <v>480</v>
      </c>
      <c r="AC69" s="33" t="s">
        <v>50</v>
      </c>
      <c r="AD69" s="33" t="s">
        <v>424</v>
      </c>
      <c r="AE69" s="34" t="s">
        <v>221</v>
      </c>
      <c r="AF69" s="41" t="s">
        <v>53</v>
      </c>
      <c r="AG69" s="34"/>
      <c r="AH69" s="54" t="s">
        <v>542</v>
      </c>
      <c r="AI69" s="50" t="s">
        <v>543</v>
      </c>
    </row>
    <row r="70" s="2" customFormat="1" ht="380" customHeight="1" spans="1:35">
      <c r="A70" s="11">
        <v>317</v>
      </c>
      <c r="B70" s="12">
        <v>68</v>
      </c>
      <c r="C70" s="13" t="s">
        <v>553</v>
      </c>
      <c r="D70" s="14">
        <v>199</v>
      </c>
      <c r="E70" s="12"/>
      <c r="F70" s="26"/>
      <c r="G70" s="13" t="s">
        <v>312</v>
      </c>
      <c r="H70" s="23" t="s">
        <v>38</v>
      </c>
      <c r="I70" s="13" t="s">
        <v>554</v>
      </c>
      <c r="J70" s="13" t="s">
        <v>530</v>
      </c>
      <c r="K70" s="12">
        <v>1</v>
      </c>
      <c r="L70" s="12" t="s">
        <v>555</v>
      </c>
      <c r="M70" s="35" t="str">
        <f>_xlfn.DISPIMG("ID_D6066509E7E541AEBC75B4F9CD6A1D1B",1)</f>
        <v>=DISPIMG("ID_D6066509E7E541AEBC75B4F9CD6A1D1B",1)</v>
      </c>
      <c r="N70" s="33" t="s">
        <v>42</v>
      </c>
      <c r="O70" s="34" t="s">
        <v>124</v>
      </c>
      <c r="P70" s="34" t="s">
        <v>44</v>
      </c>
      <c r="Q70" s="34" t="s">
        <v>552</v>
      </c>
      <c r="R70" s="34" t="s">
        <v>556</v>
      </c>
      <c r="S70" s="34" t="s">
        <v>534</v>
      </c>
      <c r="T70" s="42"/>
      <c r="U70" s="42"/>
      <c r="V70" s="34"/>
      <c r="W70" s="34"/>
      <c r="X70" s="39">
        <v>90</v>
      </c>
      <c r="Y70" s="34" t="s">
        <v>526</v>
      </c>
      <c r="Z70" s="34"/>
      <c r="AA70" s="40" t="s">
        <v>423</v>
      </c>
      <c r="AB70" s="33" t="s">
        <v>557</v>
      </c>
      <c r="AC70" s="33" t="s">
        <v>50</v>
      </c>
      <c r="AD70" s="50" t="s">
        <v>51</v>
      </c>
      <c r="AE70" s="34" t="s">
        <v>221</v>
      </c>
      <c r="AF70" s="41" t="s">
        <v>53</v>
      </c>
      <c r="AG70" s="34"/>
      <c r="AH70" s="54" t="s">
        <v>542</v>
      </c>
      <c r="AI70" s="50" t="s">
        <v>543</v>
      </c>
    </row>
    <row r="71" s="2" customFormat="1" ht="380" customHeight="1" spans="1:35">
      <c r="A71" s="18"/>
      <c r="B71" s="12">
        <v>69</v>
      </c>
      <c r="C71" s="14" t="s">
        <v>558</v>
      </c>
      <c r="D71" s="14">
        <v>200</v>
      </c>
      <c r="E71" s="12">
        <v>1</v>
      </c>
      <c r="F71" s="22"/>
      <c r="G71" s="13" t="s">
        <v>312</v>
      </c>
      <c r="H71" s="23" t="s">
        <v>38</v>
      </c>
      <c r="I71" s="19" t="s">
        <v>559</v>
      </c>
      <c r="J71" s="19" t="s">
        <v>560</v>
      </c>
      <c r="K71" s="28">
        <v>1</v>
      </c>
      <c r="L71" s="67" t="s">
        <v>561</v>
      </c>
      <c r="M71" s="48" t="str">
        <f>_xlfn.DISPIMG("ID_C70DB28293A04955B5AA5657C8B50CAB",1)</f>
        <v>=DISPIMG("ID_C70DB28293A04955B5AA5657C8B50CAB",1)</v>
      </c>
      <c r="N71" s="33" t="s">
        <v>42</v>
      </c>
      <c r="O71" s="37" t="s">
        <v>562</v>
      </c>
      <c r="P71" s="34" t="s">
        <v>44</v>
      </c>
      <c r="Q71" s="34" t="s">
        <v>552</v>
      </c>
      <c r="R71" s="34" t="s">
        <v>507</v>
      </c>
      <c r="S71" s="37" t="s">
        <v>563</v>
      </c>
      <c r="T71" s="42"/>
      <c r="U71" s="42"/>
      <c r="V71" s="37"/>
      <c r="W71" s="37"/>
      <c r="X71" s="39" t="s">
        <v>564</v>
      </c>
      <c r="Y71" s="39" t="s">
        <v>565</v>
      </c>
      <c r="Z71" s="37"/>
      <c r="AA71" s="40" t="s">
        <v>423</v>
      </c>
      <c r="AB71" s="33" t="s">
        <v>50</v>
      </c>
      <c r="AC71" s="33" t="s">
        <v>50</v>
      </c>
      <c r="AD71" s="50" t="s">
        <v>51</v>
      </c>
      <c r="AE71" s="34" t="s">
        <v>269</v>
      </c>
      <c r="AF71" s="75" t="s">
        <v>53</v>
      </c>
      <c r="AG71" s="37"/>
      <c r="AH71" s="76"/>
      <c r="AI71" s="77"/>
    </row>
    <row r="72" s="2" customFormat="1" ht="380" customHeight="1" spans="1:35">
      <c r="A72" s="11">
        <v>319</v>
      </c>
      <c r="B72" s="12">
        <v>70</v>
      </c>
      <c r="C72" s="13" t="s">
        <v>566</v>
      </c>
      <c r="D72" s="14">
        <v>202</v>
      </c>
      <c r="E72" s="12">
        <v>1</v>
      </c>
      <c r="F72" s="22"/>
      <c r="G72" s="13" t="s">
        <v>567</v>
      </c>
      <c r="H72" s="23" t="s">
        <v>38</v>
      </c>
      <c r="I72" s="13" t="s">
        <v>568</v>
      </c>
      <c r="J72" s="13" t="s">
        <v>569</v>
      </c>
      <c r="K72" s="12">
        <v>1</v>
      </c>
      <c r="L72" s="12" t="s">
        <v>570</v>
      </c>
      <c r="M72" s="35" t="str">
        <f>_xlfn.DISPIMG("ID_29621510D7F44BAE99E6B2C515378D7A",1)</f>
        <v>=DISPIMG("ID_29621510D7F44BAE99E6B2C515378D7A",1)</v>
      </c>
      <c r="N72" s="33" t="s">
        <v>42</v>
      </c>
      <c r="O72" s="34" t="s">
        <v>124</v>
      </c>
      <c r="P72" s="34" t="s">
        <v>44</v>
      </c>
      <c r="Q72" s="34" t="s">
        <v>571</v>
      </c>
      <c r="R72" s="39">
        <v>1981</v>
      </c>
      <c r="S72" s="34" t="s">
        <v>572</v>
      </c>
      <c r="T72" s="42"/>
      <c r="U72" s="42"/>
      <c r="V72" s="34"/>
      <c r="W72" s="34"/>
      <c r="X72" s="39">
        <v>170</v>
      </c>
      <c r="Y72" s="39" t="s">
        <v>573</v>
      </c>
      <c r="Z72" s="34"/>
      <c r="AA72" s="40" t="s">
        <v>423</v>
      </c>
      <c r="AB72" s="33" t="s">
        <v>480</v>
      </c>
      <c r="AC72" s="33" t="s">
        <v>50</v>
      </c>
      <c r="AD72" s="50" t="s">
        <v>51</v>
      </c>
      <c r="AE72" s="34" t="s">
        <v>221</v>
      </c>
      <c r="AF72" s="41" t="s">
        <v>53</v>
      </c>
      <c r="AG72" s="34"/>
      <c r="AH72" s="54" t="s">
        <v>574</v>
      </c>
      <c r="AI72" s="33"/>
    </row>
    <row r="73" s="2" customFormat="1" ht="380" customHeight="1" spans="1:35">
      <c r="A73" s="11">
        <v>462</v>
      </c>
      <c r="B73" s="12">
        <v>71</v>
      </c>
      <c r="C73" s="13" t="s">
        <v>575</v>
      </c>
      <c r="D73" s="14">
        <v>203</v>
      </c>
      <c r="E73" s="12">
        <v>1</v>
      </c>
      <c r="F73" s="22"/>
      <c r="G73" s="13" t="s">
        <v>312</v>
      </c>
      <c r="H73" s="23" t="s">
        <v>38</v>
      </c>
      <c r="I73" s="13" t="s">
        <v>576</v>
      </c>
      <c r="J73" s="13" t="s">
        <v>577</v>
      </c>
      <c r="K73" s="28">
        <v>1</v>
      </c>
      <c r="L73" s="12" t="s">
        <v>578</v>
      </c>
      <c r="M73" s="35" t="str">
        <f>_xlfn.DISPIMG("ID_900C590DCA5342C0A6FB14CCC8CD20C9",1)</f>
        <v>=DISPIMG("ID_900C590DCA5342C0A6FB14CCC8CD20C9",1)</v>
      </c>
      <c r="N73" s="33" t="s">
        <v>42</v>
      </c>
      <c r="O73" s="34" t="s">
        <v>124</v>
      </c>
      <c r="P73" s="34" t="s">
        <v>44</v>
      </c>
      <c r="Q73" s="34" t="s">
        <v>552</v>
      </c>
      <c r="R73" s="39">
        <v>1963</v>
      </c>
      <c r="S73" s="34" t="s">
        <v>579</v>
      </c>
      <c r="T73" s="72"/>
      <c r="U73" s="74">
        <v>0.3</v>
      </c>
      <c r="V73" s="34"/>
      <c r="W73" s="46">
        <v>6300</v>
      </c>
      <c r="X73" s="39">
        <v>70</v>
      </c>
      <c r="Y73" s="39">
        <v>70</v>
      </c>
      <c r="Z73" s="34"/>
      <c r="AA73" s="40" t="s">
        <v>423</v>
      </c>
      <c r="AB73" s="33" t="s">
        <v>541</v>
      </c>
      <c r="AC73" s="33" t="s">
        <v>50</v>
      </c>
      <c r="AD73" s="50" t="s">
        <v>51</v>
      </c>
      <c r="AE73" s="34" t="s">
        <v>269</v>
      </c>
      <c r="AF73" s="41" t="s">
        <v>53</v>
      </c>
      <c r="AG73" s="34"/>
      <c r="AH73" s="54"/>
      <c r="AI73" s="33"/>
    </row>
    <row r="74" s="2" customFormat="1" ht="380" customHeight="1" spans="1:35">
      <c r="A74" s="11">
        <v>329</v>
      </c>
      <c r="B74" s="12">
        <v>72</v>
      </c>
      <c r="C74" s="13" t="s">
        <v>580</v>
      </c>
      <c r="D74" s="14">
        <v>209</v>
      </c>
      <c r="E74" s="12">
        <v>1</v>
      </c>
      <c r="F74" s="22"/>
      <c r="G74" s="13" t="s">
        <v>581</v>
      </c>
      <c r="H74" s="23" t="s">
        <v>38</v>
      </c>
      <c r="I74" s="13" t="s">
        <v>582</v>
      </c>
      <c r="J74" s="13" t="s">
        <v>583</v>
      </c>
      <c r="K74" s="12">
        <v>1</v>
      </c>
      <c r="L74" s="12" t="s">
        <v>584</v>
      </c>
      <c r="M74" s="35" t="str">
        <f>_xlfn.DISPIMG("ID_22DF0790B4F04872B0DD453CF07CE383",1)</f>
        <v>=DISPIMG("ID_22DF0790B4F04872B0DD453CF07CE383",1)</v>
      </c>
      <c r="N74" s="33" t="s">
        <v>42</v>
      </c>
      <c r="O74" s="34" t="s">
        <v>124</v>
      </c>
      <c r="P74" s="34" t="s">
        <v>44</v>
      </c>
      <c r="Q74" s="34" t="s">
        <v>585</v>
      </c>
      <c r="R74" s="34" t="s">
        <v>586</v>
      </c>
      <c r="S74" s="34" t="s">
        <v>466</v>
      </c>
      <c r="T74" s="42"/>
      <c r="U74" s="42"/>
      <c r="V74" s="34"/>
      <c r="W74" s="46">
        <v>3000</v>
      </c>
      <c r="X74" s="34">
        <v>40</v>
      </c>
      <c r="Y74" s="34">
        <v>36</v>
      </c>
      <c r="Z74" s="34"/>
      <c r="AA74" s="40" t="s">
        <v>423</v>
      </c>
      <c r="AB74" s="33" t="s">
        <v>468</v>
      </c>
      <c r="AC74" s="33" t="s">
        <v>50</v>
      </c>
      <c r="AD74" s="50" t="s">
        <v>51</v>
      </c>
      <c r="AE74" s="34" t="s">
        <v>587</v>
      </c>
      <c r="AF74" s="41" t="s">
        <v>53</v>
      </c>
      <c r="AG74" s="34"/>
      <c r="AH74" s="54" t="s">
        <v>588</v>
      </c>
      <c r="AI74" s="33"/>
    </row>
    <row r="75" s="2" customFormat="1" ht="380" customHeight="1" spans="1:35">
      <c r="A75" s="11">
        <v>330</v>
      </c>
      <c r="B75" s="12">
        <v>73</v>
      </c>
      <c r="C75" s="13" t="s">
        <v>589</v>
      </c>
      <c r="D75" s="14">
        <v>210</v>
      </c>
      <c r="E75" s="12">
        <v>1</v>
      </c>
      <c r="F75" s="14"/>
      <c r="G75" s="13" t="s">
        <v>590</v>
      </c>
      <c r="H75" s="23" t="s">
        <v>38</v>
      </c>
      <c r="I75" s="13" t="s">
        <v>591</v>
      </c>
      <c r="J75" s="13" t="s">
        <v>485</v>
      </c>
      <c r="K75" s="28">
        <v>1</v>
      </c>
      <c r="L75" s="12" t="s">
        <v>592</v>
      </c>
      <c r="M75" s="35" t="str">
        <f>_xlfn.DISPIMG("ID_4A721C511653490B8CF544DC54501EA5",1)</f>
        <v>=DISPIMG("ID_4A721C511653490B8CF544DC54501EA5",1)</v>
      </c>
      <c r="N75" s="33" t="s">
        <v>42</v>
      </c>
      <c r="O75" s="34" t="s">
        <v>124</v>
      </c>
      <c r="P75" s="34" t="s">
        <v>44</v>
      </c>
      <c r="Q75" s="34" t="s">
        <v>593</v>
      </c>
      <c r="R75" s="39">
        <v>1989</v>
      </c>
      <c r="S75" s="34" t="s">
        <v>594</v>
      </c>
      <c r="T75" s="42"/>
      <c r="U75" s="42"/>
      <c r="V75" s="34"/>
      <c r="W75" s="46">
        <v>35000</v>
      </c>
      <c r="X75" s="34">
        <v>400</v>
      </c>
      <c r="Y75" s="34">
        <v>420</v>
      </c>
      <c r="Z75" s="34"/>
      <c r="AA75" s="40" t="s">
        <v>423</v>
      </c>
      <c r="AB75" s="33" t="s">
        <v>595</v>
      </c>
      <c r="AC75" s="33" t="s">
        <v>50</v>
      </c>
      <c r="AD75" s="33" t="s">
        <v>596</v>
      </c>
      <c r="AE75" s="34" t="s">
        <v>597</v>
      </c>
      <c r="AF75" s="41" t="s">
        <v>53</v>
      </c>
      <c r="AG75" s="34"/>
      <c r="AH75" s="54" t="s">
        <v>598</v>
      </c>
      <c r="AI75" s="33" t="s">
        <v>599</v>
      </c>
    </row>
    <row r="76" s="2" customFormat="1" ht="380" customHeight="1" spans="1:35">
      <c r="A76" s="11">
        <v>337</v>
      </c>
      <c r="B76" s="12">
        <v>74</v>
      </c>
      <c r="C76" s="13" t="s">
        <v>600</v>
      </c>
      <c r="D76" s="14">
        <v>215</v>
      </c>
      <c r="E76" s="12"/>
      <c r="F76" s="22"/>
      <c r="G76" s="13" t="s">
        <v>601</v>
      </c>
      <c r="H76" s="23" t="s">
        <v>38</v>
      </c>
      <c r="I76" s="13" t="s">
        <v>602</v>
      </c>
      <c r="J76" s="13" t="s">
        <v>485</v>
      </c>
      <c r="K76" s="12">
        <v>1</v>
      </c>
      <c r="L76" s="12" t="s">
        <v>603</v>
      </c>
      <c r="M76" s="35" t="str">
        <f>_xlfn.DISPIMG("ID_FB167BA36AE84907AF6B124B687B4A43",1)</f>
        <v>=DISPIMG("ID_FB167BA36AE84907AF6B124B687B4A43",1)</v>
      </c>
      <c r="N76" s="33" t="s">
        <v>42</v>
      </c>
      <c r="O76" s="34" t="s">
        <v>124</v>
      </c>
      <c r="P76" s="34" t="s">
        <v>44</v>
      </c>
      <c r="Q76" s="34" t="s">
        <v>604</v>
      </c>
      <c r="R76" s="39">
        <v>1957</v>
      </c>
      <c r="S76" s="34" t="s">
        <v>466</v>
      </c>
      <c r="T76" s="42"/>
      <c r="U76" s="42"/>
      <c r="V76" s="34"/>
      <c r="W76" s="46">
        <v>30000</v>
      </c>
      <c r="X76" s="34">
        <v>350</v>
      </c>
      <c r="Y76" s="34">
        <v>360</v>
      </c>
      <c r="Z76" s="34"/>
      <c r="AA76" s="40" t="s">
        <v>423</v>
      </c>
      <c r="AB76" s="33" t="s">
        <v>50</v>
      </c>
      <c r="AC76" s="33" t="s">
        <v>50</v>
      </c>
      <c r="AD76" s="50" t="s">
        <v>51</v>
      </c>
      <c r="AE76" s="34" t="s">
        <v>336</v>
      </c>
      <c r="AF76" s="41" t="s">
        <v>53</v>
      </c>
      <c r="AG76" s="34"/>
      <c r="AH76" s="54" t="s">
        <v>605</v>
      </c>
      <c r="AI76" s="33"/>
    </row>
    <row r="77" s="2" customFormat="1" ht="380" customHeight="1" spans="1:35">
      <c r="A77" s="11">
        <v>340</v>
      </c>
      <c r="B77" s="12">
        <v>75</v>
      </c>
      <c r="C77" s="13" t="s">
        <v>606</v>
      </c>
      <c r="D77" s="14">
        <v>218</v>
      </c>
      <c r="E77" s="12"/>
      <c r="F77" s="22"/>
      <c r="G77" s="13" t="s">
        <v>312</v>
      </c>
      <c r="H77" s="23" t="s">
        <v>38</v>
      </c>
      <c r="I77" s="13" t="s">
        <v>607</v>
      </c>
      <c r="J77" s="13" t="s">
        <v>608</v>
      </c>
      <c r="K77" s="28">
        <v>1</v>
      </c>
      <c r="L77" s="12" t="s">
        <v>609</v>
      </c>
      <c r="M77" s="35" t="str">
        <f>_xlfn.DISPIMG("ID_CEA3105F6F304D74903699CA746EA8DE",1)</f>
        <v>=DISPIMG("ID_CEA3105F6F304D74903699CA746EA8DE",1)</v>
      </c>
      <c r="N77" s="33" t="s">
        <v>42</v>
      </c>
      <c r="O77" s="34" t="s">
        <v>124</v>
      </c>
      <c r="P77" s="34" t="s">
        <v>44</v>
      </c>
      <c r="Q77" s="34" t="s">
        <v>552</v>
      </c>
      <c r="R77" s="39">
        <v>1962</v>
      </c>
      <c r="S77" s="34" t="s">
        <v>466</v>
      </c>
      <c r="T77" s="42"/>
      <c r="U77" s="42"/>
      <c r="V77" s="34"/>
      <c r="W77" s="46">
        <v>15000</v>
      </c>
      <c r="X77" s="34">
        <v>400</v>
      </c>
      <c r="Y77" s="34">
        <v>180</v>
      </c>
      <c r="Z77" s="34"/>
      <c r="AA77" s="40" t="s">
        <v>423</v>
      </c>
      <c r="AB77" s="33" t="s">
        <v>50</v>
      </c>
      <c r="AC77" s="33" t="s">
        <v>50</v>
      </c>
      <c r="AD77" s="50" t="s">
        <v>51</v>
      </c>
      <c r="AE77" s="34" t="s">
        <v>336</v>
      </c>
      <c r="AF77" s="41" t="s">
        <v>53</v>
      </c>
      <c r="AG77" s="34"/>
      <c r="AH77" s="54" t="s">
        <v>610</v>
      </c>
      <c r="AI77" s="33"/>
    </row>
    <row r="78" s="2" customFormat="1" ht="380" customHeight="1" spans="1:35">
      <c r="A78" s="11">
        <v>342</v>
      </c>
      <c r="B78" s="12">
        <v>76</v>
      </c>
      <c r="C78" s="13" t="s">
        <v>611</v>
      </c>
      <c r="D78" s="14">
        <v>220</v>
      </c>
      <c r="E78" s="12"/>
      <c r="F78" s="22"/>
      <c r="G78" s="13" t="s">
        <v>612</v>
      </c>
      <c r="H78" s="23" t="s">
        <v>38</v>
      </c>
      <c r="I78" s="13" t="s">
        <v>613</v>
      </c>
      <c r="J78" s="13" t="s">
        <v>608</v>
      </c>
      <c r="K78" s="12">
        <v>1</v>
      </c>
      <c r="L78" s="12" t="s">
        <v>614</v>
      </c>
      <c r="M78" s="35" t="str">
        <f>_xlfn.DISPIMG("ID_3225BC56063C4752823C32C6D50A3F29",1)</f>
        <v>=DISPIMG("ID_3225BC56063C4752823C32C6D50A3F29",1)</v>
      </c>
      <c r="N78" s="33" t="s">
        <v>42</v>
      </c>
      <c r="O78" s="34" t="s">
        <v>124</v>
      </c>
      <c r="P78" s="34" t="s">
        <v>44</v>
      </c>
      <c r="Q78" s="34" t="s">
        <v>615</v>
      </c>
      <c r="R78" s="39">
        <v>1966</v>
      </c>
      <c r="S78" s="34" t="s">
        <v>466</v>
      </c>
      <c r="T78" s="42"/>
      <c r="U78" s="42"/>
      <c r="V78" s="34"/>
      <c r="W78" s="46">
        <v>25000</v>
      </c>
      <c r="X78" s="34">
        <v>300</v>
      </c>
      <c r="Y78" s="34">
        <v>300</v>
      </c>
      <c r="Z78" s="34"/>
      <c r="AA78" s="40" t="s">
        <v>423</v>
      </c>
      <c r="AB78" s="33" t="s">
        <v>541</v>
      </c>
      <c r="AC78" s="33" t="s">
        <v>50</v>
      </c>
      <c r="AD78" s="50" t="s">
        <v>51</v>
      </c>
      <c r="AE78" s="34" t="s">
        <v>616</v>
      </c>
      <c r="AF78" s="41" t="s">
        <v>53</v>
      </c>
      <c r="AG78" s="34"/>
      <c r="AH78" s="54" t="s">
        <v>617</v>
      </c>
      <c r="AI78" s="33"/>
    </row>
    <row r="79" s="2" customFormat="1" ht="380" customHeight="1" spans="1:35">
      <c r="A79" s="11"/>
      <c r="B79" s="12">
        <v>77</v>
      </c>
      <c r="C79" s="13" t="s">
        <v>618</v>
      </c>
      <c r="D79" s="14"/>
      <c r="E79" s="12">
        <v>1</v>
      </c>
      <c r="F79" s="22"/>
      <c r="G79" s="13" t="s">
        <v>619</v>
      </c>
      <c r="H79" s="23" t="s">
        <v>38</v>
      </c>
      <c r="I79" s="13" t="s">
        <v>620</v>
      </c>
      <c r="J79" s="13" t="s">
        <v>485</v>
      </c>
      <c r="K79" s="28">
        <v>1</v>
      </c>
      <c r="L79" s="12" t="s">
        <v>621</v>
      </c>
      <c r="M79" s="35" t="str">
        <f>_xlfn.DISPIMG("ID_2C9A973D683643E898733B5B1E5F374D",1)</f>
        <v>=DISPIMG("ID_2C9A973D683643E898733B5B1E5F374D",1)</v>
      </c>
      <c r="N79" s="33"/>
      <c r="O79" s="34"/>
      <c r="P79" s="34"/>
      <c r="Q79" s="34"/>
      <c r="R79" s="39">
        <v>1958</v>
      </c>
      <c r="S79" s="34"/>
      <c r="T79" s="42"/>
      <c r="U79" s="42"/>
      <c r="V79" s="34"/>
      <c r="W79" s="46"/>
      <c r="X79" s="34">
        <v>300</v>
      </c>
      <c r="Y79" s="34" t="s">
        <v>622</v>
      </c>
      <c r="Z79" s="34"/>
      <c r="AA79" s="40"/>
      <c r="AB79" s="33"/>
      <c r="AC79" s="33"/>
      <c r="AD79" s="33"/>
      <c r="AE79" s="34" t="s">
        <v>336</v>
      </c>
      <c r="AF79" s="41" t="s">
        <v>53</v>
      </c>
      <c r="AG79" s="34"/>
      <c r="AH79" s="54"/>
      <c r="AI79" s="33"/>
    </row>
    <row r="80" s="2" customFormat="1" ht="380" customHeight="1" spans="1:35">
      <c r="A80" s="11">
        <v>355</v>
      </c>
      <c r="B80" s="12">
        <v>78</v>
      </c>
      <c r="C80" s="13" t="s">
        <v>623</v>
      </c>
      <c r="D80" s="14">
        <v>233</v>
      </c>
      <c r="E80" s="12">
        <v>1</v>
      </c>
      <c r="F80" s="22"/>
      <c r="G80" s="13" t="s">
        <v>624</v>
      </c>
      <c r="H80" s="23" t="s">
        <v>38</v>
      </c>
      <c r="I80" s="13" t="s">
        <v>625</v>
      </c>
      <c r="J80" s="13" t="s">
        <v>608</v>
      </c>
      <c r="K80" s="12">
        <v>1</v>
      </c>
      <c r="L80" s="12" t="s">
        <v>626</v>
      </c>
      <c r="M80" s="35" t="str">
        <f>_xlfn.DISPIMG("ID_006BCED6FAF14B808261E6E93C79200D",1)</f>
        <v>=DISPIMG("ID_006BCED6FAF14B808261E6E93C79200D",1)</v>
      </c>
      <c r="N80" s="33" t="s">
        <v>42</v>
      </c>
      <c r="O80" s="34" t="s">
        <v>124</v>
      </c>
      <c r="P80" s="34" t="s">
        <v>44</v>
      </c>
      <c r="Q80" s="34" t="s">
        <v>627</v>
      </c>
      <c r="R80" s="39">
        <v>1991</v>
      </c>
      <c r="S80" s="34" t="s">
        <v>466</v>
      </c>
      <c r="T80" s="42"/>
      <c r="U80" s="42"/>
      <c r="V80" s="34"/>
      <c r="W80" s="46">
        <v>45000</v>
      </c>
      <c r="X80" s="39">
        <v>500</v>
      </c>
      <c r="Y80" s="39" t="s">
        <v>628</v>
      </c>
      <c r="Z80" s="34"/>
      <c r="AA80" s="40" t="s">
        <v>423</v>
      </c>
      <c r="AB80" s="33" t="s">
        <v>541</v>
      </c>
      <c r="AC80" s="33" t="s">
        <v>50</v>
      </c>
      <c r="AD80" s="50" t="s">
        <v>51</v>
      </c>
      <c r="AE80" s="34" t="s">
        <v>269</v>
      </c>
      <c r="AF80" s="41" t="s">
        <v>53</v>
      </c>
      <c r="AG80" s="34"/>
      <c r="AH80" s="54" t="s">
        <v>629</v>
      </c>
      <c r="AI80" s="33"/>
    </row>
    <row r="81" s="2" customFormat="1" ht="380" customHeight="1" spans="1:35">
      <c r="A81" s="11">
        <v>368</v>
      </c>
      <c r="B81" s="12">
        <v>79</v>
      </c>
      <c r="C81" s="13" t="s">
        <v>630</v>
      </c>
      <c r="D81" s="14">
        <v>243</v>
      </c>
      <c r="E81" s="12">
        <v>1</v>
      </c>
      <c r="F81" s="22"/>
      <c r="G81" s="13" t="s">
        <v>631</v>
      </c>
      <c r="H81" s="23" t="s">
        <v>38</v>
      </c>
      <c r="I81" s="13" t="s">
        <v>632</v>
      </c>
      <c r="J81" s="13" t="s">
        <v>608</v>
      </c>
      <c r="K81" s="28">
        <v>1</v>
      </c>
      <c r="L81" s="12" t="s">
        <v>633</v>
      </c>
      <c r="M81" s="35" t="str">
        <f>_xlfn.DISPIMG("ID_FF84D2D4A71043F391496FFC05E1908E",1)</f>
        <v>=DISPIMG("ID_FF84D2D4A71043F391496FFC05E1908E",1)</v>
      </c>
      <c r="N81" s="33" t="s">
        <v>42</v>
      </c>
      <c r="O81" s="34" t="s">
        <v>124</v>
      </c>
      <c r="P81" s="34" t="s">
        <v>44</v>
      </c>
      <c r="Q81" s="34" t="s">
        <v>634</v>
      </c>
      <c r="R81" s="39">
        <v>1979</v>
      </c>
      <c r="S81" s="34" t="s">
        <v>466</v>
      </c>
      <c r="T81" s="72"/>
      <c r="U81" s="74">
        <v>0.2</v>
      </c>
      <c r="V81" s="34"/>
      <c r="W81" s="46">
        <v>40000</v>
      </c>
      <c r="X81" s="34">
        <v>500</v>
      </c>
      <c r="Y81" s="34">
        <v>480</v>
      </c>
      <c r="Z81" s="34"/>
      <c r="AA81" s="40" t="s">
        <v>423</v>
      </c>
      <c r="AB81" s="33" t="s">
        <v>541</v>
      </c>
      <c r="AC81" s="33" t="s">
        <v>50</v>
      </c>
      <c r="AD81" s="50" t="s">
        <v>51</v>
      </c>
      <c r="AE81" s="34" t="s">
        <v>635</v>
      </c>
      <c r="AF81" s="41" t="s">
        <v>53</v>
      </c>
      <c r="AG81" s="34"/>
      <c r="AH81" s="54" t="s">
        <v>636</v>
      </c>
      <c r="AI81" s="33"/>
    </row>
    <row r="82" s="2" customFormat="1" ht="380" customHeight="1" spans="1:35">
      <c r="A82" s="11">
        <v>369</v>
      </c>
      <c r="B82" s="12">
        <v>80</v>
      </c>
      <c r="C82" s="13" t="s">
        <v>637</v>
      </c>
      <c r="D82" s="14">
        <v>244</v>
      </c>
      <c r="E82" s="12">
        <v>1</v>
      </c>
      <c r="F82" s="22"/>
      <c r="G82" s="13" t="s">
        <v>638</v>
      </c>
      <c r="H82" s="23" t="s">
        <v>38</v>
      </c>
      <c r="I82" s="13" t="s">
        <v>639</v>
      </c>
      <c r="J82" s="13" t="s">
        <v>608</v>
      </c>
      <c r="K82" s="12">
        <v>1</v>
      </c>
      <c r="L82" s="12" t="s">
        <v>640</v>
      </c>
      <c r="M82" s="35" t="str">
        <f>_xlfn.DISPIMG("ID_52EB230A87D7467385D82857603B55BC",1)</f>
        <v>=DISPIMG("ID_52EB230A87D7467385D82857603B55BC",1)</v>
      </c>
      <c r="N82" s="33" t="s">
        <v>42</v>
      </c>
      <c r="O82" s="34" t="s">
        <v>124</v>
      </c>
      <c r="P82" s="34" t="s">
        <v>44</v>
      </c>
      <c r="Q82" s="34" t="s">
        <v>641</v>
      </c>
      <c r="R82" s="39">
        <v>1959</v>
      </c>
      <c r="S82" s="34" t="s">
        <v>466</v>
      </c>
      <c r="T82" s="72"/>
      <c r="U82" s="74">
        <v>0.2</v>
      </c>
      <c r="V82" s="34"/>
      <c r="W82" s="46">
        <v>65000</v>
      </c>
      <c r="X82" s="34">
        <v>770</v>
      </c>
      <c r="Y82" s="34">
        <v>780</v>
      </c>
      <c r="Z82" s="34"/>
      <c r="AA82" s="40" t="s">
        <v>423</v>
      </c>
      <c r="AB82" s="33" t="s">
        <v>468</v>
      </c>
      <c r="AC82" s="33" t="s">
        <v>50</v>
      </c>
      <c r="AD82" s="33" t="s">
        <v>424</v>
      </c>
      <c r="AE82" s="34" t="s">
        <v>336</v>
      </c>
      <c r="AF82" s="41" t="s">
        <v>53</v>
      </c>
      <c r="AG82" s="34"/>
      <c r="AH82" s="54" t="s">
        <v>642</v>
      </c>
      <c r="AI82" s="33"/>
    </row>
    <row r="83" s="2" customFormat="1" ht="380" customHeight="1" spans="1:35">
      <c r="A83" s="11"/>
      <c r="B83" s="12">
        <v>81</v>
      </c>
      <c r="C83" s="13" t="s">
        <v>643</v>
      </c>
      <c r="D83" s="14"/>
      <c r="E83" s="12"/>
      <c r="F83" s="22"/>
      <c r="G83" s="13" t="s">
        <v>644</v>
      </c>
      <c r="H83" s="23" t="s">
        <v>38</v>
      </c>
      <c r="I83" s="68" t="s">
        <v>645</v>
      </c>
      <c r="J83" s="13" t="s">
        <v>314</v>
      </c>
      <c r="K83" s="28">
        <v>1</v>
      </c>
      <c r="L83" s="12" t="s">
        <v>646</v>
      </c>
      <c r="M83" s="35" t="str">
        <f>_xlfn.DISPIMG("ID_C4F5C4FD90084C5992F86713B5AEC3ED",1)</f>
        <v>=DISPIMG("ID_C4F5C4FD90084C5992F86713B5AEC3ED",1)</v>
      </c>
      <c r="N83" s="33"/>
      <c r="O83" s="34"/>
      <c r="P83" s="34"/>
      <c r="Q83" s="34"/>
      <c r="R83" s="34" t="s">
        <v>647</v>
      </c>
      <c r="S83" s="34" t="s">
        <v>308</v>
      </c>
      <c r="T83" s="72"/>
      <c r="U83" s="74"/>
      <c r="V83" s="34"/>
      <c r="W83" s="46"/>
      <c r="X83" s="34" t="s">
        <v>648</v>
      </c>
      <c r="Y83" s="34" t="s">
        <v>622</v>
      </c>
      <c r="Z83" s="34"/>
      <c r="AA83" s="40" t="s">
        <v>423</v>
      </c>
      <c r="AB83" s="33" t="s">
        <v>468</v>
      </c>
      <c r="AC83" s="33"/>
      <c r="AD83" s="33"/>
      <c r="AE83" s="34" t="s">
        <v>336</v>
      </c>
      <c r="AF83" s="34"/>
      <c r="AG83" s="34"/>
      <c r="AH83" s="54"/>
      <c r="AI83" s="33"/>
    </row>
    <row r="84" s="2" customFormat="1" ht="380" customHeight="1" spans="1:35">
      <c r="A84" s="11"/>
      <c r="B84" s="12">
        <v>82</v>
      </c>
      <c r="C84" s="13" t="s">
        <v>649</v>
      </c>
      <c r="D84" s="14"/>
      <c r="E84" s="12">
        <v>1</v>
      </c>
      <c r="F84" s="22"/>
      <c r="G84" s="13" t="s">
        <v>312</v>
      </c>
      <c r="H84" s="23" t="s">
        <v>38</v>
      </c>
      <c r="I84" s="13" t="s">
        <v>650</v>
      </c>
      <c r="J84" s="13" t="s">
        <v>608</v>
      </c>
      <c r="K84" s="12">
        <v>1</v>
      </c>
      <c r="L84" s="12" t="s">
        <v>651</v>
      </c>
      <c r="M84" s="35" t="str">
        <f>_xlfn.DISPIMG("ID_7EE0BCFA4CDD4272A6617149689BDB73",1)</f>
        <v>=DISPIMG("ID_7EE0BCFA4CDD4272A6617149689BDB73",1)</v>
      </c>
      <c r="N84" s="33"/>
      <c r="O84" s="34"/>
      <c r="P84" s="34"/>
      <c r="Q84" s="34" t="s">
        <v>552</v>
      </c>
      <c r="R84" s="39">
        <v>1980</v>
      </c>
      <c r="S84" s="34" t="s">
        <v>466</v>
      </c>
      <c r="T84" s="72"/>
      <c r="U84" s="74"/>
      <c r="V84" s="34"/>
      <c r="W84" s="46"/>
      <c r="X84" s="34">
        <v>500</v>
      </c>
      <c r="Y84" s="34" t="s">
        <v>652</v>
      </c>
      <c r="Z84" s="34"/>
      <c r="AA84" s="40" t="s">
        <v>423</v>
      </c>
      <c r="AB84" s="33" t="s">
        <v>50</v>
      </c>
      <c r="AC84" s="33" t="s">
        <v>50</v>
      </c>
      <c r="AD84" s="50" t="s">
        <v>51</v>
      </c>
      <c r="AE84" s="34" t="s">
        <v>336</v>
      </c>
      <c r="AF84" s="41" t="s">
        <v>53</v>
      </c>
      <c r="AG84" s="34"/>
      <c r="AH84" s="54"/>
      <c r="AI84" s="33"/>
    </row>
    <row r="85" s="2" customFormat="1" ht="380" customHeight="1" spans="1:35">
      <c r="A85" s="11">
        <v>376</v>
      </c>
      <c r="B85" s="12">
        <v>83</v>
      </c>
      <c r="C85" s="13" t="s">
        <v>653</v>
      </c>
      <c r="D85" s="14">
        <v>251</v>
      </c>
      <c r="E85" s="12">
        <v>1</v>
      </c>
      <c r="F85" s="22"/>
      <c r="G85" s="13" t="s">
        <v>312</v>
      </c>
      <c r="H85" s="23" t="s">
        <v>38</v>
      </c>
      <c r="I85" s="13" t="s">
        <v>654</v>
      </c>
      <c r="J85" s="13" t="s">
        <v>608</v>
      </c>
      <c r="K85" s="28">
        <v>1</v>
      </c>
      <c r="L85" s="12" t="s">
        <v>655</v>
      </c>
      <c r="M85" s="35" t="str">
        <f>_xlfn.DISPIMG("ID_58491D63353D4FFBB287489ABBD4C610",1)</f>
        <v>=DISPIMG("ID_58491D63353D4FFBB287489ABBD4C610",1)</v>
      </c>
      <c r="N85" s="33" t="s">
        <v>42</v>
      </c>
      <c r="O85" s="34" t="s">
        <v>124</v>
      </c>
      <c r="P85" s="34" t="s">
        <v>44</v>
      </c>
      <c r="Q85" s="34" t="s">
        <v>552</v>
      </c>
      <c r="R85" s="34" t="s">
        <v>656</v>
      </c>
      <c r="S85" s="34" t="s">
        <v>466</v>
      </c>
      <c r="T85" s="72"/>
      <c r="U85" s="74">
        <v>0.3</v>
      </c>
      <c r="V85" s="34"/>
      <c r="W85" s="46">
        <v>60000</v>
      </c>
      <c r="X85" s="34">
        <v>30</v>
      </c>
      <c r="Y85" s="34">
        <v>720</v>
      </c>
      <c r="Z85" s="34"/>
      <c r="AA85" s="40" t="s">
        <v>423</v>
      </c>
      <c r="AB85" s="33" t="s">
        <v>541</v>
      </c>
      <c r="AC85" s="33" t="s">
        <v>50</v>
      </c>
      <c r="AD85" s="33" t="s">
        <v>596</v>
      </c>
      <c r="AE85" s="34" t="s">
        <v>587</v>
      </c>
      <c r="AF85" s="41" t="s">
        <v>53</v>
      </c>
      <c r="AG85" s="34"/>
      <c r="AH85" s="54" t="s">
        <v>657</v>
      </c>
      <c r="AI85" s="33"/>
    </row>
    <row r="86" s="2" customFormat="1" ht="380" customHeight="1" spans="1:35">
      <c r="A86" s="11">
        <v>390</v>
      </c>
      <c r="B86" s="12">
        <v>84</v>
      </c>
      <c r="C86" s="13" t="s">
        <v>658</v>
      </c>
      <c r="D86" s="14">
        <v>260</v>
      </c>
      <c r="E86" s="12">
        <v>1</v>
      </c>
      <c r="F86" s="22"/>
      <c r="G86" s="13" t="s">
        <v>659</v>
      </c>
      <c r="H86" s="23" t="s">
        <v>38</v>
      </c>
      <c r="I86" s="13" t="s">
        <v>660</v>
      </c>
      <c r="J86" s="13" t="s">
        <v>608</v>
      </c>
      <c r="K86" s="12">
        <v>1</v>
      </c>
      <c r="L86" s="12" t="s">
        <v>661</v>
      </c>
      <c r="M86" s="35" t="str">
        <f>_xlfn.DISPIMG("ID_6789D0F93CC6404888C8098038816D29",1)</f>
        <v>=DISPIMG("ID_6789D0F93CC6404888C8098038816D29",1)</v>
      </c>
      <c r="N86" s="33" t="s">
        <v>42</v>
      </c>
      <c r="O86" s="34" t="s">
        <v>124</v>
      </c>
      <c r="P86" s="34" t="s">
        <v>44</v>
      </c>
      <c r="Q86" s="34" t="s">
        <v>662</v>
      </c>
      <c r="R86" s="34" t="s">
        <v>663</v>
      </c>
      <c r="S86" s="34" t="s">
        <v>466</v>
      </c>
      <c r="T86" s="72"/>
      <c r="U86" s="74">
        <v>0.3</v>
      </c>
      <c r="V86" s="34"/>
      <c r="W86" s="46">
        <v>4000</v>
      </c>
      <c r="X86" s="34">
        <v>50</v>
      </c>
      <c r="Y86" s="34">
        <v>48</v>
      </c>
      <c r="Z86" s="34"/>
      <c r="AA86" s="40" t="s">
        <v>423</v>
      </c>
      <c r="AB86" s="33" t="s">
        <v>50</v>
      </c>
      <c r="AC86" s="33" t="s">
        <v>50</v>
      </c>
      <c r="AD86" s="50" t="s">
        <v>51</v>
      </c>
      <c r="AE86" s="34" t="s">
        <v>336</v>
      </c>
      <c r="AF86" s="41" t="s">
        <v>53</v>
      </c>
      <c r="AG86" s="34"/>
      <c r="AH86" s="54" t="s">
        <v>664</v>
      </c>
      <c r="AI86" s="33"/>
    </row>
    <row r="87" s="2" customFormat="1" ht="380" customHeight="1" spans="1:35">
      <c r="A87" s="11">
        <v>395</v>
      </c>
      <c r="B87" s="12">
        <v>85</v>
      </c>
      <c r="C87" s="13" t="s">
        <v>665</v>
      </c>
      <c r="D87" s="14">
        <v>262</v>
      </c>
      <c r="E87" s="12">
        <v>1</v>
      </c>
      <c r="F87" s="14"/>
      <c r="G87" s="13" t="s">
        <v>312</v>
      </c>
      <c r="H87" s="23" t="s">
        <v>38</v>
      </c>
      <c r="I87" s="13" t="s">
        <v>666</v>
      </c>
      <c r="J87" s="13" t="s">
        <v>608</v>
      </c>
      <c r="K87" s="28">
        <v>1</v>
      </c>
      <c r="L87" s="12" t="s">
        <v>667</v>
      </c>
      <c r="M87" s="35" t="str">
        <f>_xlfn.DISPIMG("ID_0F11ABEFAC8B48B895549426FA744B49",1)</f>
        <v>=DISPIMG("ID_0F11ABEFAC8B48B895549426FA744B49",1)</v>
      </c>
      <c r="N87" s="33" t="s">
        <v>42</v>
      </c>
      <c r="O87" s="34" t="s">
        <v>124</v>
      </c>
      <c r="P87" s="34" t="s">
        <v>44</v>
      </c>
      <c r="Q87" s="34" t="s">
        <v>240</v>
      </c>
      <c r="R87" s="39">
        <v>1957</v>
      </c>
      <c r="S87" s="34" t="s">
        <v>466</v>
      </c>
      <c r="T87" s="72"/>
      <c r="U87" s="74">
        <v>0.3</v>
      </c>
      <c r="V87" s="34"/>
      <c r="W87" s="46">
        <v>114000</v>
      </c>
      <c r="X87" s="46">
        <v>1400</v>
      </c>
      <c r="Y87" s="46">
        <v>1400</v>
      </c>
      <c r="Z87" s="46">
        <v>1500</v>
      </c>
      <c r="AA87" s="40" t="s">
        <v>423</v>
      </c>
      <c r="AB87" s="33" t="s">
        <v>50</v>
      </c>
      <c r="AC87" s="33" t="s">
        <v>50</v>
      </c>
      <c r="AD87" s="33" t="s">
        <v>424</v>
      </c>
      <c r="AE87" s="34" t="s">
        <v>469</v>
      </c>
      <c r="AF87" s="41" t="s">
        <v>53</v>
      </c>
      <c r="AG87" s="34"/>
      <c r="AH87" s="54" t="s">
        <v>668</v>
      </c>
      <c r="AI87" s="33"/>
    </row>
    <row r="88" s="2" customFormat="1" ht="404" customHeight="1" spans="1:35">
      <c r="A88" s="11">
        <v>396</v>
      </c>
      <c r="B88" s="12">
        <v>86</v>
      </c>
      <c r="C88" s="13" t="s">
        <v>669</v>
      </c>
      <c r="D88" s="14">
        <v>263</v>
      </c>
      <c r="E88" s="12">
        <v>1</v>
      </c>
      <c r="F88" s="14"/>
      <c r="G88" s="13" t="s">
        <v>312</v>
      </c>
      <c r="H88" s="23" t="s">
        <v>38</v>
      </c>
      <c r="I88" s="13" t="s">
        <v>670</v>
      </c>
      <c r="J88" s="13" t="s">
        <v>671</v>
      </c>
      <c r="K88" s="12">
        <v>1</v>
      </c>
      <c r="L88" s="12" t="s">
        <v>667</v>
      </c>
      <c r="M88" s="35" t="str">
        <f>_xlfn.DISPIMG("ID_D86C94F9F38F40998B8D49CDA433D528",1)</f>
        <v>=DISPIMG("ID_D86C94F9F38F40998B8D49CDA433D528",1)</v>
      </c>
      <c r="N88" s="33" t="s">
        <v>42</v>
      </c>
      <c r="O88" s="34" t="s">
        <v>124</v>
      </c>
      <c r="P88" s="34" t="s">
        <v>44</v>
      </c>
      <c r="Q88" s="34" t="s">
        <v>240</v>
      </c>
      <c r="R88" s="34" t="s">
        <v>465</v>
      </c>
      <c r="S88" s="34" t="s">
        <v>466</v>
      </c>
      <c r="T88" s="72"/>
      <c r="U88" s="74">
        <v>0.3</v>
      </c>
      <c r="V88" s="34"/>
      <c r="W88" s="46">
        <v>152000</v>
      </c>
      <c r="X88" s="34">
        <v>1824</v>
      </c>
      <c r="Y88" s="34">
        <v>1824</v>
      </c>
      <c r="Z88" s="46">
        <v>2000</v>
      </c>
      <c r="AA88" s="40" t="s">
        <v>423</v>
      </c>
      <c r="AB88" s="33" t="s">
        <v>468</v>
      </c>
      <c r="AC88" s="33" t="s">
        <v>50</v>
      </c>
      <c r="AD88" s="33" t="s">
        <v>424</v>
      </c>
      <c r="AE88" s="34" t="s">
        <v>469</v>
      </c>
      <c r="AF88" s="41" t="s">
        <v>53</v>
      </c>
      <c r="AG88" s="34"/>
      <c r="AH88" s="54" t="s">
        <v>672</v>
      </c>
      <c r="AI88" s="33"/>
    </row>
    <row r="89" s="2" customFormat="1" ht="380" customHeight="1" spans="1:35">
      <c r="A89" s="11">
        <v>397</v>
      </c>
      <c r="B89" s="12">
        <v>87</v>
      </c>
      <c r="C89" s="13" t="s">
        <v>673</v>
      </c>
      <c r="D89" s="14">
        <v>264</v>
      </c>
      <c r="E89" s="12">
        <v>1</v>
      </c>
      <c r="F89" s="22"/>
      <c r="G89" s="13" t="s">
        <v>312</v>
      </c>
      <c r="H89" s="23" t="s">
        <v>38</v>
      </c>
      <c r="I89" s="13" t="s">
        <v>674</v>
      </c>
      <c r="J89" s="13" t="s">
        <v>675</v>
      </c>
      <c r="K89" s="28">
        <v>1</v>
      </c>
      <c r="L89" s="12" t="s">
        <v>676</v>
      </c>
      <c r="M89" s="35" t="str">
        <f>_xlfn.DISPIMG("ID_C176E395264444DEB5BF37CC391C818A",1)</f>
        <v>=DISPIMG("ID_C176E395264444DEB5BF37CC391C818A",1)</v>
      </c>
      <c r="N89" s="33" t="s">
        <v>42</v>
      </c>
      <c r="O89" s="34" t="s">
        <v>124</v>
      </c>
      <c r="P89" s="34" t="s">
        <v>44</v>
      </c>
      <c r="Q89" s="34" t="s">
        <v>240</v>
      </c>
      <c r="R89" s="34" t="s">
        <v>507</v>
      </c>
      <c r="S89" s="34" t="s">
        <v>466</v>
      </c>
      <c r="T89" s="72"/>
      <c r="U89" s="74">
        <v>0.3</v>
      </c>
      <c r="V89" s="34"/>
      <c r="W89" s="46">
        <v>35000</v>
      </c>
      <c r="X89" s="34">
        <v>410</v>
      </c>
      <c r="Y89" s="34">
        <v>420</v>
      </c>
      <c r="Z89" s="34"/>
      <c r="AA89" s="40" t="s">
        <v>423</v>
      </c>
      <c r="AB89" s="33" t="s">
        <v>50</v>
      </c>
      <c r="AC89" s="33" t="s">
        <v>50</v>
      </c>
      <c r="AD89" s="33" t="s">
        <v>424</v>
      </c>
      <c r="AE89" s="34" t="s">
        <v>336</v>
      </c>
      <c r="AF89" s="41" t="s">
        <v>53</v>
      </c>
      <c r="AG89" s="34"/>
      <c r="AH89" s="54" t="s">
        <v>677</v>
      </c>
      <c r="AI89" s="33"/>
    </row>
    <row r="90" s="2" customFormat="1" ht="408" customHeight="1" spans="1:35">
      <c r="A90" s="11">
        <v>398</v>
      </c>
      <c r="B90" s="12">
        <v>88</v>
      </c>
      <c r="C90" s="13" t="s">
        <v>678</v>
      </c>
      <c r="D90" s="14">
        <v>265</v>
      </c>
      <c r="E90" s="12">
        <v>1</v>
      </c>
      <c r="F90" s="22"/>
      <c r="G90" s="13" t="s">
        <v>679</v>
      </c>
      <c r="H90" s="23" t="s">
        <v>38</v>
      </c>
      <c r="I90" s="13" t="s">
        <v>680</v>
      </c>
      <c r="J90" s="13" t="s">
        <v>681</v>
      </c>
      <c r="K90" s="12">
        <v>1</v>
      </c>
      <c r="L90" s="12" t="s">
        <v>682</v>
      </c>
      <c r="M90" s="35" t="str">
        <f>_xlfn.DISPIMG("ID_AD9FBB44E7604FA592C40CDF9ACE9F7A",1)</f>
        <v>=DISPIMG("ID_AD9FBB44E7604FA592C40CDF9ACE9F7A",1)</v>
      </c>
      <c r="N90" s="33" t="s">
        <v>42</v>
      </c>
      <c r="O90" s="34" t="s">
        <v>124</v>
      </c>
      <c r="P90" s="34" t="s">
        <v>44</v>
      </c>
      <c r="Q90" s="34" t="s">
        <v>683</v>
      </c>
      <c r="R90" s="34" t="s">
        <v>684</v>
      </c>
      <c r="S90" s="34" t="s">
        <v>466</v>
      </c>
      <c r="T90" s="72"/>
      <c r="U90" s="74">
        <v>0.3</v>
      </c>
      <c r="V90" s="34"/>
      <c r="W90" s="34"/>
      <c r="X90" s="34">
        <v>50</v>
      </c>
      <c r="Y90" s="34">
        <v>50</v>
      </c>
      <c r="Z90" s="34"/>
      <c r="AA90" s="40" t="s">
        <v>423</v>
      </c>
      <c r="AB90" s="33" t="s">
        <v>468</v>
      </c>
      <c r="AC90" s="33" t="s">
        <v>50</v>
      </c>
      <c r="AD90" s="50" t="s">
        <v>51</v>
      </c>
      <c r="AE90" s="34" t="s">
        <v>156</v>
      </c>
      <c r="AF90" s="41" t="s">
        <v>53</v>
      </c>
      <c r="AG90" s="78"/>
      <c r="AH90" s="54" t="s">
        <v>685</v>
      </c>
      <c r="AI90" s="33"/>
    </row>
    <row r="91" s="2" customFormat="1" ht="380" customHeight="1" spans="1:35">
      <c r="A91" s="11">
        <v>401</v>
      </c>
      <c r="B91" s="12">
        <v>89</v>
      </c>
      <c r="C91" s="13" t="s">
        <v>686</v>
      </c>
      <c r="D91" s="14">
        <v>266</v>
      </c>
      <c r="E91" s="12">
        <v>1</v>
      </c>
      <c r="F91" s="22"/>
      <c r="G91" s="13" t="s">
        <v>312</v>
      </c>
      <c r="H91" s="23" t="s">
        <v>38</v>
      </c>
      <c r="I91" s="13" t="s">
        <v>687</v>
      </c>
      <c r="J91" s="13" t="s">
        <v>688</v>
      </c>
      <c r="K91" s="28">
        <v>1</v>
      </c>
      <c r="L91" s="12" t="s">
        <v>689</v>
      </c>
      <c r="M91" s="35" t="str">
        <f>_xlfn.DISPIMG("ID_5E0A8D373CE5472FA9F1839BB6B153BB",1)</f>
        <v>=DISPIMG("ID_5E0A8D373CE5472FA9F1839BB6B153BB",1)</v>
      </c>
      <c r="N91" s="33" t="s">
        <v>42</v>
      </c>
      <c r="O91" s="34" t="s">
        <v>124</v>
      </c>
      <c r="P91" s="34" t="s">
        <v>44</v>
      </c>
      <c r="Q91" s="34" t="s">
        <v>240</v>
      </c>
      <c r="R91" s="39">
        <v>1975</v>
      </c>
      <c r="S91" s="34" t="s">
        <v>466</v>
      </c>
      <c r="T91" s="72"/>
      <c r="U91" s="74">
        <v>0.3</v>
      </c>
      <c r="V91" s="34"/>
      <c r="W91" s="46">
        <v>30000</v>
      </c>
      <c r="X91" s="34">
        <v>350</v>
      </c>
      <c r="Y91" s="34">
        <v>360</v>
      </c>
      <c r="Z91" s="34"/>
      <c r="AA91" s="40" t="s">
        <v>423</v>
      </c>
      <c r="AB91" s="33" t="s">
        <v>50</v>
      </c>
      <c r="AC91" s="33" t="s">
        <v>50</v>
      </c>
      <c r="AD91" s="50" t="s">
        <v>51</v>
      </c>
      <c r="AE91" s="34" t="s">
        <v>336</v>
      </c>
      <c r="AF91" s="41" t="s">
        <v>53</v>
      </c>
      <c r="AG91" s="34"/>
      <c r="AH91" s="54" t="s">
        <v>690</v>
      </c>
      <c r="AI91" s="33"/>
    </row>
    <row r="92" s="2" customFormat="1" ht="380" customHeight="1" spans="1:35">
      <c r="A92" s="11">
        <v>405</v>
      </c>
      <c r="B92" s="12">
        <v>90</v>
      </c>
      <c r="C92" s="13" t="s">
        <v>691</v>
      </c>
      <c r="D92" s="14">
        <v>267</v>
      </c>
      <c r="E92" s="12">
        <v>1</v>
      </c>
      <c r="F92" s="22"/>
      <c r="G92" s="13" t="s">
        <v>692</v>
      </c>
      <c r="H92" s="23" t="s">
        <v>38</v>
      </c>
      <c r="I92" s="13" t="s">
        <v>693</v>
      </c>
      <c r="J92" s="13" t="s">
        <v>694</v>
      </c>
      <c r="K92" s="12">
        <v>1</v>
      </c>
      <c r="L92" s="12" t="s">
        <v>695</v>
      </c>
      <c r="M92" s="35" t="str">
        <f>_xlfn.DISPIMG("ID_889B1A6C37394803929A5BCCFDBE0151",1)</f>
        <v>=DISPIMG("ID_889B1A6C37394803929A5BCCFDBE0151",1)</v>
      </c>
      <c r="N92" s="33" t="s">
        <v>42</v>
      </c>
      <c r="O92" s="34" t="s">
        <v>124</v>
      </c>
      <c r="P92" s="34" t="s">
        <v>44</v>
      </c>
      <c r="Q92" s="34" t="s">
        <v>696</v>
      </c>
      <c r="R92" s="34" t="s">
        <v>697</v>
      </c>
      <c r="S92" s="34" t="s">
        <v>534</v>
      </c>
      <c r="T92" s="72"/>
      <c r="U92" s="74">
        <v>0.1</v>
      </c>
      <c r="V92" s="34"/>
      <c r="W92" s="46">
        <v>6300</v>
      </c>
      <c r="X92" s="39">
        <v>70</v>
      </c>
      <c r="Y92" s="39">
        <v>70</v>
      </c>
      <c r="Z92" s="34"/>
      <c r="AA92" s="40" t="s">
        <v>423</v>
      </c>
      <c r="AB92" s="33" t="s">
        <v>50</v>
      </c>
      <c r="AC92" s="33" t="s">
        <v>50</v>
      </c>
      <c r="AD92" s="33" t="s">
        <v>424</v>
      </c>
      <c r="AE92" s="34" t="s">
        <v>269</v>
      </c>
      <c r="AF92" s="41" t="s">
        <v>53</v>
      </c>
      <c r="AG92" s="34"/>
      <c r="AH92" s="54" t="s">
        <v>698</v>
      </c>
      <c r="AI92" s="33"/>
    </row>
    <row r="93" s="2" customFormat="1" ht="380" customHeight="1" spans="1:35">
      <c r="A93" s="11">
        <v>406</v>
      </c>
      <c r="B93" s="12">
        <v>91</v>
      </c>
      <c r="C93" s="13" t="s">
        <v>699</v>
      </c>
      <c r="D93" s="14">
        <v>268</v>
      </c>
      <c r="E93" s="12">
        <v>1</v>
      </c>
      <c r="F93" s="22"/>
      <c r="G93" s="13" t="s">
        <v>312</v>
      </c>
      <c r="H93" s="23" t="s">
        <v>38</v>
      </c>
      <c r="I93" s="13" t="s">
        <v>700</v>
      </c>
      <c r="J93" s="13" t="s">
        <v>701</v>
      </c>
      <c r="K93" s="28">
        <v>1</v>
      </c>
      <c r="L93" s="12" t="s">
        <v>702</v>
      </c>
      <c r="M93" s="35" t="str">
        <f>_xlfn.DISPIMG("ID_82873D47B19A4B59B82E7C73295DB5E4",1)</f>
        <v>=DISPIMG("ID_82873D47B19A4B59B82E7C73295DB5E4",1)</v>
      </c>
      <c r="N93" s="33" t="s">
        <v>42</v>
      </c>
      <c r="O93" s="34" t="s">
        <v>124</v>
      </c>
      <c r="P93" s="34" t="s">
        <v>44</v>
      </c>
      <c r="Q93" s="34" t="s">
        <v>240</v>
      </c>
      <c r="R93" s="34" t="s">
        <v>703</v>
      </c>
      <c r="S93" s="34" t="s">
        <v>704</v>
      </c>
      <c r="T93" s="72"/>
      <c r="U93" s="74">
        <v>0.3</v>
      </c>
      <c r="V93" s="34"/>
      <c r="W93" s="34" t="s">
        <v>705</v>
      </c>
      <c r="X93" s="34">
        <v>200</v>
      </c>
      <c r="Y93" s="34">
        <v>200</v>
      </c>
      <c r="Z93" s="34"/>
      <c r="AA93" s="40" t="s">
        <v>423</v>
      </c>
      <c r="AB93" s="33" t="s">
        <v>50</v>
      </c>
      <c r="AC93" s="33" t="s">
        <v>50</v>
      </c>
      <c r="AD93" s="33" t="s">
        <v>424</v>
      </c>
      <c r="AE93" s="34" t="s">
        <v>269</v>
      </c>
      <c r="AF93" s="41" t="s">
        <v>53</v>
      </c>
      <c r="AG93" s="78"/>
      <c r="AH93" s="54" t="s">
        <v>706</v>
      </c>
      <c r="AI93" s="33"/>
    </row>
    <row r="94" s="2" customFormat="1" ht="380" customHeight="1" spans="1:35">
      <c r="A94" s="11">
        <v>409</v>
      </c>
      <c r="B94" s="12">
        <v>92</v>
      </c>
      <c r="C94" s="13" t="s">
        <v>707</v>
      </c>
      <c r="D94" s="14">
        <v>270</v>
      </c>
      <c r="E94" s="12">
        <v>1</v>
      </c>
      <c r="F94" s="22"/>
      <c r="G94" s="13" t="s">
        <v>312</v>
      </c>
      <c r="H94" s="23" t="s">
        <v>38</v>
      </c>
      <c r="I94" s="13" t="s">
        <v>708</v>
      </c>
      <c r="J94" s="13" t="s">
        <v>675</v>
      </c>
      <c r="K94" s="12">
        <v>1</v>
      </c>
      <c r="L94" s="12" t="s">
        <v>709</v>
      </c>
      <c r="M94" s="35" t="str">
        <f>_xlfn.DISPIMG("ID_6FB206DEAB1C43F0A0F51BED520468D6",1)</f>
        <v>=DISPIMG("ID_6FB206DEAB1C43F0A0F51BED520468D6",1)</v>
      </c>
      <c r="N94" s="33" t="s">
        <v>42</v>
      </c>
      <c r="O94" s="34" t="s">
        <v>124</v>
      </c>
      <c r="P94" s="34" t="s">
        <v>44</v>
      </c>
      <c r="Q94" s="34" t="s">
        <v>240</v>
      </c>
      <c r="R94" s="39">
        <v>1984</v>
      </c>
      <c r="S94" s="34" t="s">
        <v>572</v>
      </c>
      <c r="T94" s="72"/>
      <c r="U94" s="74">
        <v>0.3</v>
      </c>
      <c r="V94" s="34"/>
      <c r="W94" s="46">
        <v>4500</v>
      </c>
      <c r="X94" s="34">
        <v>50</v>
      </c>
      <c r="Y94" s="34">
        <v>50</v>
      </c>
      <c r="Z94" s="34"/>
      <c r="AA94" s="40" t="s">
        <v>423</v>
      </c>
      <c r="AB94" s="33" t="s">
        <v>541</v>
      </c>
      <c r="AC94" s="33" t="s">
        <v>50</v>
      </c>
      <c r="AD94" s="33" t="s">
        <v>424</v>
      </c>
      <c r="AE94" s="34" t="s">
        <v>269</v>
      </c>
      <c r="AF94" s="41" t="s">
        <v>53</v>
      </c>
      <c r="AG94" s="34"/>
      <c r="AH94" s="54" t="s">
        <v>710</v>
      </c>
      <c r="AI94" s="33"/>
    </row>
    <row r="95" s="2" customFormat="1" ht="380" customHeight="1" spans="1:35">
      <c r="A95" s="11">
        <v>410</v>
      </c>
      <c r="B95" s="12">
        <v>93</v>
      </c>
      <c r="C95" s="13" t="s">
        <v>711</v>
      </c>
      <c r="D95" s="14">
        <v>271</v>
      </c>
      <c r="E95" s="12"/>
      <c r="F95" s="22"/>
      <c r="G95" s="13" t="s">
        <v>312</v>
      </c>
      <c r="H95" s="23" t="s">
        <v>38</v>
      </c>
      <c r="I95" s="13" t="s">
        <v>712</v>
      </c>
      <c r="J95" s="13" t="s">
        <v>681</v>
      </c>
      <c r="K95" s="28">
        <v>1</v>
      </c>
      <c r="L95" s="12" t="s">
        <v>713</v>
      </c>
      <c r="M95" s="35" t="str">
        <f>_xlfn.DISPIMG("ID_0906AD1A4F3745D7AC731FFFAC22A41C",1)</f>
        <v>=DISPIMG("ID_0906AD1A4F3745D7AC731FFFAC22A41C",1)</v>
      </c>
      <c r="N95" s="33" t="s">
        <v>42</v>
      </c>
      <c r="O95" s="34" t="s">
        <v>124</v>
      </c>
      <c r="P95" s="34" t="s">
        <v>44</v>
      </c>
      <c r="Q95" s="34" t="s">
        <v>240</v>
      </c>
      <c r="R95" s="34" t="s">
        <v>507</v>
      </c>
      <c r="S95" s="34" t="s">
        <v>466</v>
      </c>
      <c r="T95" s="72"/>
      <c r="U95" s="74">
        <v>0.3</v>
      </c>
      <c r="V95" s="34"/>
      <c r="W95" s="34"/>
      <c r="X95" s="34">
        <v>150</v>
      </c>
      <c r="Y95" s="34">
        <v>150</v>
      </c>
      <c r="Z95" s="34"/>
      <c r="AA95" s="40" t="s">
        <v>423</v>
      </c>
      <c r="AB95" s="33" t="s">
        <v>50</v>
      </c>
      <c r="AC95" s="33" t="s">
        <v>50</v>
      </c>
      <c r="AD95" s="33" t="s">
        <v>424</v>
      </c>
      <c r="AE95" s="34" t="s">
        <v>635</v>
      </c>
      <c r="AF95" s="41" t="s">
        <v>53</v>
      </c>
      <c r="AG95" s="34"/>
      <c r="AH95" s="54" t="s">
        <v>714</v>
      </c>
      <c r="AI95" s="33"/>
    </row>
    <row r="96" s="2" customFormat="1" ht="237" customHeight="1" spans="1:35">
      <c r="A96" s="11">
        <v>412</v>
      </c>
      <c r="B96" s="12">
        <v>94</v>
      </c>
      <c r="C96" s="13" t="s">
        <v>715</v>
      </c>
      <c r="D96" s="14">
        <v>273</v>
      </c>
      <c r="E96" s="12">
        <v>1</v>
      </c>
      <c r="F96" s="22"/>
      <c r="G96" s="13" t="s">
        <v>716</v>
      </c>
      <c r="H96" s="23" t="s">
        <v>38</v>
      </c>
      <c r="I96" s="13" t="s">
        <v>717</v>
      </c>
      <c r="J96" s="13" t="s">
        <v>718</v>
      </c>
      <c r="K96" s="12">
        <v>1</v>
      </c>
      <c r="L96" s="12" t="s">
        <v>719</v>
      </c>
      <c r="M96" s="35" t="str">
        <f>_xlfn.DISPIMG("ID_17DB973BE51047BBB4BAF28528B2B2BA",1)</f>
        <v>=DISPIMG("ID_17DB973BE51047BBB4BAF28528B2B2BA",1)</v>
      </c>
      <c r="N96" s="33" t="s">
        <v>42</v>
      </c>
      <c r="O96" s="34" t="s">
        <v>124</v>
      </c>
      <c r="P96" s="34" t="s">
        <v>44</v>
      </c>
      <c r="Q96" s="34" t="s">
        <v>720</v>
      </c>
      <c r="R96" s="39">
        <v>1988</v>
      </c>
      <c r="S96" s="34" t="s">
        <v>721</v>
      </c>
      <c r="T96" s="72"/>
      <c r="U96" s="74">
        <v>0.3</v>
      </c>
      <c r="V96" s="34"/>
      <c r="W96" s="34"/>
      <c r="X96" s="34" t="s">
        <v>722</v>
      </c>
      <c r="Y96" s="34" t="s">
        <v>723</v>
      </c>
      <c r="Z96" s="34"/>
      <c r="AA96" s="40" t="s">
        <v>423</v>
      </c>
      <c r="AB96" s="33" t="s">
        <v>724</v>
      </c>
      <c r="AC96" s="33" t="s">
        <v>50</v>
      </c>
      <c r="AD96" s="50" t="s">
        <v>51</v>
      </c>
      <c r="AE96" s="34" t="s">
        <v>725</v>
      </c>
      <c r="AF96" s="41" t="s">
        <v>53</v>
      </c>
      <c r="AG96" s="34"/>
      <c r="AH96" s="54" t="s">
        <v>726</v>
      </c>
      <c r="AI96" s="33"/>
    </row>
    <row r="97" s="2" customFormat="1" ht="380" customHeight="1" spans="1:35">
      <c r="A97" s="11"/>
      <c r="B97" s="12">
        <v>95</v>
      </c>
      <c r="C97" s="13" t="s">
        <v>727</v>
      </c>
      <c r="D97" s="14"/>
      <c r="E97" s="12">
        <v>1</v>
      </c>
      <c r="F97" s="22"/>
      <c r="G97" s="13"/>
      <c r="H97" s="23" t="s">
        <v>38</v>
      </c>
      <c r="I97" s="13"/>
      <c r="J97" s="13"/>
      <c r="K97" s="28">
        <v>1</v>
      </c>
      <c r="L97" s="12"/>
      <c r="M97" s="35" t="str">
        <f>_xlfn.DISPIMG("ID_5D66EE3F39E049518493642D47DCE637",1)</f>
        <v>=DISPIMG("ID_5D66EE3F39E049518493642D47DCE637",1)</v>
      </c>
      <c r="N97" s="33"/>
      <c r="O97" s="34"/>
      <c r="P97" s="34"/>
      <c r="Q97" s="34"/>
      <c r="R97" s="34">
        <v>1928</v>
      </c>
      <c r="S97" s="34"/>
      <c r="T97" s="72"/>
      <c r="U97" s="74"/>
      <c r="V97" s="34"/>
      <c r="W97" s="46"/>
      <c r="X97" s="34">
        <v>6500</v>
      </c>
      <c r="Y97" s="34" t="s">
        <v>728</v>
      </c>
      <c r="Z97" s="34"/>
      <c r="AA97" s="40"/>
      <c r="AB97" s="33"/>
      <c r="AC97" s="33"/>
      <c r="AD97" s="33"/>
      <c r="AE97" s="34" t="s">
        <v>336</v>
      </c>
      <c r="AF97" s="41" t="s">
        <v>53</v>
      </c>
      <c r="AG97" s="34"/>
      <c r="AH97" s="54"/>
      <c r="AI97" s="33"/>
    </row>
    <row r="98" s="2" customFormat="1" ht="380" customHeight="1" spans="1:35">
      <c r="A98" s="11">
        <v>415</v>
      </c>
      <c r="B98" s="12">
        <v>96</v>
      </c>
      <c r="C98" s="13" t="s">
        <v>729</v>
      </c>
      <c r="D98" s="14">
        <v>276</v>
      </c>
      <c r="E98" s="12">
        <v>1</v>
      </c>
      <c r="F98" s="22"/>
      <c r="G98" s="13" t="s">
        <v>312</v>
      </c>
      <c r="H98" s="23" t="s">
        <v>38</v>
      </c>
      <c r="I98" s="13" t="s">
        <v>730</v>
      </c>
      <c r="J98" s="13" t="s">
        <v>608</v>
      </c>
      <c r="K98" s="12">
        <v>1</v>
      </c>
      <c r="L98" s="12" t="s">
        <v>731</v>
      </c>
      <c r="M98" s="35" t="str">
        <f>_xlfn.DISPIMG("ID_4DF4AA08075348F596A96720DDC776D5",1)</f>
        <v>=DISPIMG("ID_4DF4AA08075348F596A96720DDC776D5",1)</v>
      </c>
      <c r="N98" s="33" t="s">
        <v>42</v>
      </c>
      <c r="O98" s="34" t="s">
        <v>124</v>
      </c>
      <c r="P98" s="34" t="s">
        <v>44</v>
      </c>
      <c r="Q98" s="34" t="s">
        <v>240</v>
      </c>
      <c r="R98" s="34" t="s">
        <v>732</v>
      </c>
      <c r="S98" s="34" t="s">
        <v>466</v>
      </c>
      <c r="T98" s="72"/>
      <c r="U98" s="74">
        <v>0.3</v>
      </c>
      <c r="V98" s="34"/>
      <c r="W98" s="46">
        <v>250000</v>
      </c>
      <c r="X98" s="34">
        <v>3000</v>
      </c>
      <c r="Y98" s="34">
        <v>3000</v>
      </c>
      <c r="Z98" s="34"/>
      <c r="AA98" s="40" t="s">
        <v>423</v>
      </c>
      <c r="AB98" s="33" t="s">
        <v>541</v>
      </c>
      <c r="AC98" s="33" t="s">
        <v>50</v>
      </c>
      <c r="AD98" s="50" t="s">
        <v>51</v>
      </c>
      <c r="AE98" s="34" t="s">
        <v>733</v>
      </c>
      <c r="AF98" s="41" t="s">
        <v>53</v>
      </c>
      <c r="AG98" s="34"/>
      <c r="AH98" s="54" t="s">
        <v>734</v>
      </c>
      <c r="AI98" s="33"/>
    </row>
    <row r="99" s="2" customFormat="1" ht="380" customHeight="1" spans="1:35">
      <c r="A99" s="11">
        <v>416</v>
      </c>
      <c r="B99" s="12">
        <v>97</v>
      </c>
      <c r="C99" s="13" t="s">
        <v>735</v>
      </c>
      <c r="D99" s="14">
        <v>277</v>
      </c>
      <c r="E99" s="12"/>
      <c r="F99" s="22"/>
      <c r="G99" s="13" t="s">
        <v>312</v>
      </c>
      <c r="H99" s="23" t="s">
        <v>38</v>
      </c>
      <c r="I99" s="13" t="s">
        <v>736</v>
      </c>
      <c r="J99" s="13" t="s">
        <v>608</v>
      </c>
      <c r="K99" s="28">
        <v>1</v>
      </c>
      <c r="L99" s="12" t="s">
        <v>737</v>
      </c>
      <c r="M99" s="35" t="str">
        <f>_xlfn.DISPIMG("ID_49731F37C88946BBA840580E5ED0646B",1)</f>
        <v>=DISPIMG("ID_49731F37C88946BBA840580E5ED0646B",1)</v>
      </c>
      <c r="N99" s="33" t="s">
        <v>42</v>
      </c>
      <c r="O99" s="34" t="s">
        <v>124</v>
      </c>
      <c r="P99" s="34" t="s">
        <v>44</v>
      </c>
      <c r="Q99" s="34" t="s">
        <v>240</v>
      </c>
      <c r="R99" s="39">
        <v>1972</v>
      </c>
      <c r="S99" s="34" t="s">
        <v>466</v>
      </c>
      <c r="T99" s="72"/>
      <c r="U99" s="74">
        <v>0.3</v>
      </c>
      <c r="V99" s="34"/>
      <c r="W99" s="46">
        <v>40000</v>
      </c>
      <c r="X99" s="34"/>
      <c r="Y99" s="34">
        <v>480</v>
      </c>
      <c r="Z99" s="34"/>
      <c r="AA99" s="40" t="s">
        <v>423</v>
      </c>
      <c r="AB99" s="33" t="s">
        <v>50</v>
      </c>
      <c r="AC99" s="33" t="s">
        <v>50</v>
      </c>
      <c r="AD99" s="50" t="s">
        <v>51</v>
      </c>
      <c r="AE99" s="34" t="s">
        <v>269</v>
      </c>
      <c r="AF99" s="41" t="s">
        <v>53</v>
      </c>
      <c r="AG99" s="34"/>
      <c r="AH99" s="54" t="s">
        <v>738</v>
      </c>
      <c r="AI99" s="33"/>
    </row>
    <row r="100" s="2" customFormat="1" ht="380" customHeight="1" spans="1:35">
      <c r="A100" s="11">
        <v>418</v>
      </c>
      <c r="B100" s="12">
        <v>98</v>
      </c>
      <c r="C100" s="13" t="s">
        <v>739</v>
      </c>
      <c r="D100" s="14">
        <v>279</v>
      </c>
      <c r="E100" s="12">
        <v>1</v>
      </c>
      <c r="F100" s="22"/>
      <c r="G100" s="13" t="s">
        <v>312</v>
      </c>
      <c r="H100" s="23" t="s">
        <v>38</v>
      </c>
      <c r="I100" s="13" t="s">
        <v>740</v>
      </c>
      <c r="J100" s="13" t="s">
        <v>608</v>
      </c>
      <c r="K100" s="12">
        <v>1</v>
      </c>
      <c r="L100" s="12" t="s">
        <v>741</v>
      </c>
      <c r="M100" s="35" t="str">
        <f>_xlfn.DISPIMG("ID_8EB9633EC8FF4AEFA3072FC6C8D48577",1)</f>
        <v>=DISPIMG("ID_8EB9633EC8FF4AEFA3072FC6C8D48577",1)</v>
      </c>
      <c r="N100" s="33" t="s">
        <v>42</v>
      </c>
      <c r="O100" s="34" t="s">
        <v>124</v>
      </c>
      <c r="P100" s="34" t="s">
        <v>44</v>
      </c>
      <c r="Q100" s="34" t="s">
        <v>240</v>
      </c>
      <c r="R100" s="39">
        <v>1962</v>
      </c>
      <c r="S100" s="34" t="s">
        <v>466</v>
      </c>
      <c r="T100" s="72"/>
      <c r="U100" s="74">
        <v>0.3</v>
      </c>
      <c r="V100" s="34"/>
      <c r="W100" s="46" t="s">
        <v>742</v>
      </c>
      <c r="X100" s="34">
        <v>200</v>
      </c>
      <c r="Y100" s="34" t="s">
        <v>743</v>
      </c>
      <c r="Z100" s="34"/>
      <c r="AA100" s="40" t="s">
        <v>423</v>
      </c>
      <c r="AB100" s="33" t="s">
        <v>468</v>
      </c>
      <c r="AC100" s="33" t="s">
        <v>50</v>
      </c>
      <c r="AD100" s="50" t="s">
        <v>51</v>
      </c>
      <c r="AE100" s="34" t="s">
        <v>269</v>
      </c>
      <c r="AF100" s="41" t="s">
        <v>53</v>
      </c>
      <c r="AG100" s="34"/>
      <c r="AH100" s="54" t="s">
        <v>744</v>
      </c>
      <c r="AI100" s="33"/>
    </row>
    <row r="101" s="2" customFormat="1" ht="380" customHeight="1" spans="1:35">
      <c r="A101" s="11">
        <v>422</v>
      </c>
      <c r="B101" s="12">
        <v>99</v>
      </c>
      <c r="C101" s="60" t="s">
        <v>745</v>
      </c>
      <c r="D101" s="14">
        <v>283</v>
      </c>
      <c r="E101" s="12">
        <v>1</v>
      </c>
      <c r="F101" s="22"/>
      <c r="G101" s="13" t="s">
        <v>312</v>
      </c>
      <c r="H101" s="23" t="s">
        <v>38</v>
      </c>
      <c r="I101" s="13" t="s">
        <v>746</v>
      </c>
      <c r="J101" s="13" t="s">
        <v>747</v>
      </c>
      <c r="K101" s="28">
        <v>1</v>
      </c>
      <c r="L101" s="12" t="s">
        <v>748</v>
      </c>
      <c r="M101" s="35" t="str">
        <f>_xlfn.DISPIMG("ID_6151BC47E16C484288FAACB9A2E513AB",1)</f>
        <v>=DISPIMG("ID_6151BC47E16C484288FAACB9A2E513AB",1)</v>
      </c>
      <c r="N101" s="33" t="s">
        <v>42</v>
      </c>
      <c r="O101" s="34" t="s">
        <v>124</v>
      </c>
      <c r="P101" s="34" t="s">
        <v>44</v>
      </c>
      <c r="Q101" s="34" t="s">
        <v>240</v>
      </c>
      <c r="R101" s="39">
        <v>1964</v>
      </c>
      <c r="S101" s="34" t="s">
        <v>466</v>
      </c>
      <c r="T101" s="72"/>
      <c r="U101" s="74">
        <v>0.3</v>
      </c>
      <c r="V101" s="34"/>
      <c r="W101" s="46">
        <v>15200</v>
      </c>
      <c r="X101" s="39">
        <v>100</v>
      </c>
      <c r="Y101" s="34">
        <v>183</v>
      </c>
      <c r="Z101" s="39">
        <v>200</v>
      </c>
      <c r="AA101" s="40" t="s">
        <v>423</v>
      </c>
      <c r="AB101" s="33" t="s">
        <v>595</v>
      </c>
      <c r="AC101" s="33" t="s">
        <v>50</v>
      </c>
      <c r="AD101" s="33" t="s">
        <v>596</v>
      </c>
      <c r="AE101" s="34" t="s">
        <v>52</v>
      </c>
      <c r="AF101" s="41" t="s">
        <v>53</v>
      </c>
      <c r="AG101" s="34"/>
      <c r="AH101" s="54"/>
      <c r="AI101" s="33"/>
    </row>
    <row r="102" s="2" customFormat="1" ht="380" customHeight="1" spans="1:35">
      <c r="A102" s="18"/>
      <c r="B102" s="12">
        <v>100</v>
      </c>
      <c r="C102" s="13" t="s">
        <v>749</v>
      </c>
      <c r="D102" s="14">
        <v>91</v>
      </c>
      <c r="E102" s="24">
        <v>1</v>
      </c>
      <c r="F102" s="22"/>
      <c r="G102" s="13" t="s">
        <v>750</v>
      </c>
      <c r="H102" s="23" t="s">
        <v>38</v>
      </c>
      <c r="I102" s="13" t="s">
        <v>751</v>
      </c>
      <c r="J102" s="13" t="s">
        <v>752</v>
      </c>
      <c r="K102" s="12">
        <v>1</v>
      </c>
      <c r="L102" s="12" t="s">
        <v>753</v>
      </c>
      <c r="M102" s="35" t="str">
        <f>_xlfn.DISPIMG("ID_B9160D2EAB8C40EFA2373C07816B74F6",1)</f>
        <v>=DISPIMG("ID_B9160D2EAB8C40EFA2373C07816B74F6",1)</v>
      </c>
      <c r="N102" s="33" t="s">
        <v>42</v>
      </c>
      <c r="O102" s="34" t="s">
        <v>124</v>
      </c>
      <c r="P102" s="34" t="s">
        <v>44</v>
      </c>
      <c r="Q102" s="34" t="s">
        <v>754</v>
      </c>
      <c r="R102" s="34" t="s">
        <v>755</v>
      </c>
      <c r="S102" s="41" t="s">
        <v>60</v>
      </c>
      <c r="T102" s="42" t="s">
        <v>467</v>
      </c>
      <c r="U102" s="48">
        <v>0.32</v>
      </c>
      <c r="V102" s="34"/>
      <c r="W102" s="46">
        <v>900000</v>
      </c>
      <c r="X102" s="46">
        <v>10000</v>
      </c>
      <c r="Y102" s="46">
        <v>10000</v>
      </c>
      <c r="Z102" s="39"/>
      <c r="AA102" s="40" t="s">
        <v>49</v>
      </c>
      <c r="AB102" s="33" t="s">
        <v>756</v>
      </c>
      <c r="AC102" s="33" t="s">
        <v>50</v>
      </c>
      <c r="AD102" s="50" t="s">
        <v>51</v>
      </c>
      <c r="AE102" s="34" t="s">
        <v>269</v>
      </c>
      <c r="AF102" s="41" t="s">
        <v>53</v>
      </c>
      <c r="AG102" s="34"/>
      <c r="AH102" s="54"/>
      <c r="AI102" s="33"/>
    </row>
    <row r="103" s="3" customFormat="1" ht="248" customHeight="1" spans="2:35">
      <c r="B103" s="61">
        <v>101</v>
      </c>
      <c r="C103" s="62" t="s">
        <v>757</v>
      </c>
      <c r="D103" s="61"/>
      <c r="E103" s="61">
        <v>1</v>
      </c>
      <c r="F103" s="63"/>
      <c r="G103" s="64" t="s">
        <v>758</v>
      </c>
      <c r="H103" s="23" t="s">
        <v>38</v>
      </c>
      <c r="I103" s="69">
        <v>1924</v>
      </c>
      <c r="J103" s="61"/>
      <c r="K103" s="28">
        <v>1</v>
      </c>
      <c r="L103" s="61"/>
      <c r="M103" s="71" t="str">
        <f>_xlfn.DISPIMG("ID_7EBB546B793942FC9FB3BA3A2EC5CB38",1)</f>
        <v>=DISPIMG("ID_7EBB546B793942FC9FB3BA3A2EC5CB38",1)</v>
      </c>
      <c r="N103" s="2"/>
      <c r="O103" s="2"/>
      <c r="P103" s="2"/>
      <c r="Q103" s="2"/>
      <c r="R103" s="2"/>
      <c r="S103" s="73"/>
      <c r="T103" s="2"/>
      <c r="U103" s="2"/>
      <c r="V103" s="2"/>
      <c r="W103" s="2"/>
      <c r="X103" s="73" t="s">
        <v>759</v>
      </c>
      <c r="Y103" s="73" t="s">
        <v>760</v>
      </c>
      <c r="Z103" s="2"/>
      <c r="AA103" s="2">
        <v>1</v>
      </c>
      <c r="AB103" s="2" t="s">
        <v>761</v>
      </c>
      <c r="AC103" s="2"/>
      <c r="AD103" s="2"/>
      <c r="AE103" s="34" t="s">
        <v>52</v>
      </c>
      <c r="AF103" s="73" t="s">
        <v>53</v>
      </c>
      <c r="AG103" s="73"/>
      <c r="AI103" s="6"/>
    </row>
    <row r="104" s="3" customFormat="1" ht="248" customHeight="1" spans="2:35">
      <c r="B104" s="61">
        <v>102</v>
      </c>
      <c r="C104" s="62" t="s">
        <v>762</v>
      </c>
      <c r="D104" s="61"/>
      <c r="E104" s="61">
        <v>1</v>
      </c>
      <c r="F104" s="63"/>
      <c r="G104" s="65" t="s">
        <v>763</v>
      </c>
      <c r="H104" s="23" t="s">
        <v>38</v>
      </c>
      <c r="I104" s="69" t="s">
        <v>764</v>
      </c>
      <c r="J104" s="61"/>
      <c r="K104" s="12">
        <v>1</v>
      </c>
      <c r="L104" s="61"/>
      <c r="M104" s="71" t="str">
        <f>_xlfn.DISPIMG("ID_C82C3D5461C841E6A1793E5ABBA69697",1)</f>
        <v>=DISPIMG("ID_C82C3D5461C841E6A1793E5ABBA69697",1)</v>
      </c>
      <c r="N104" s="2"/>
      <c r="O104" s="2"/>
      <c r="P104" s="2"/>
      <c r="Q104" s="2"/>
      <c r="R104" s="2">
        <v>1919</v>
      </c>
      <c r="S104" s="73" t="s">
        <v>765</v>
      </c>
      <c r="T104" s="2"/>
      <c r="U104" s="2"/>
      <c r="V104" s="2"/>
      <c r="W104" s="2"/>
      <c r="X104" s="2" t="s">
        <v>766</v>
      </c>
      <c r="Y104" s="2">
        <v>36000</v>
      </c>
      <c r="Z104" s="2">
        <v>41400</v>
      </c>
      <c r="AA104" s="2">
        <v>1</v>
      </c>
      <c r="AB104" s="2"/>
      <c r="AC104" s="2"/>
      <c r="AD104" s="2"/>
      <c r="AE104" s="34" t="s">
        <v>767</v>
      </c>
      <c r="AF104" s="73"/>
      <c r="AG104" s="73"/>
      <c r="AI104" s="6"/>
    </row>
    <row r="105" s="3" customFormat="1" ht="409.5" spans="2:35">
      <c r="B105" s="61">
        <v>103</v>
      </c>
      <c r="C105" s="28" t="s">
        <v>768</v>
      </c>
      <c r="D105" s="61"/>
      <c r="E105" s="61">
        <f>SUM(E3:E104)</f>
        <v>86</v>
      </c>
      <c r="F105" s="63"/>
      <c r="G105" s="28" t="s">
        <v>769</v>
      </c>
      <c r="H105" s="23" t="s">
        <v>38</v>
      </c>
      <c r="I105" s="28" t="s">
        <v>770</v>
      </c>
      <c r="J105" s="28" t="s">
        <v>771</v>
      </c>
      <c r="K105" s="28">
        <v>1</v>
      </c>
      <c r="L105" s="28" t="s">
        <v>768</v>
      </c>
      <c r="M105" s="36" t="str">
        <f>_xlfn.DISPIMG("ID_EAAA922C416846589CE8652EEFADB6AA",1)</f>
        <v>=DISPIMG("ID_EAAA922C416846589CE8652EEFADB6AA",1)</v>
      </c>
      <c r="N105" s="2"/>
      <c r="O105" s="2"/>
      <c r="P105" s="2"/>
      <c r="Q105" s="2"/>
      <c r="R105" s="2"/>
      <c r="S105" s="73"/>
      <c r="AE105" s="5"/>
      <c r="AF105" s="5"/>
      <c r="AG105" s="5"/>
      <c r="AI105" s="6"/>
    </row>
    <row r="106" s="3" customFormat="1" ht="380" customHeight="1" spans="2:35">
      <c r="B106" s="61">
        <v>104</v>
      </c>
      <c r="C106" s="28" t="s">
        <v>772</v>
      </c>
      <c r="D106" s="61"/>
      <c r="E106" s="61"/>
      <c r="F106" s="63"/>
      <c r="G106" s="28" t="s">
        <v>773</v>
      </c>
      <c r="H106" s="23" t="s">
        <v>38</v>
      </c>
      <c r="I106" s="28" t="s">
        <v>774</v>
      </c>
      <c r="J106" s="70" t="s">
        <v>775</v>
      </c>
      <c r="K106" s="12">
        <v>1</v>
      </c>
      <c r="L106" s="28" t="s">
        <v>772</v>
      </c>
      <c r="M106" s="35" t="str">
        <f>_xlfn.DISPIMG("ID_0F2883F2FD59402596852A8F84D46E77",1)</f>
        <v>=DISPIMG("ID_0F2883F2FD59402596852A8F84D46E77",1)</v>
      </c>
      <c r="N106" s="2"/>
      <c r="O106" s="2"/>
      <c r="P106" s="2"/>
      <c r="Q106" s="2"/>
      <c r="R106" s="2"/>
      <c r="S106" s="73"/>
      <c r="AE106" s="5"/>
      <c r="AF106" s="5"/>
      <c r="AG106" s="5"/>
      <c r="AI106" s="6"/>
    </row>
    <row r="107" s="3" customFormat="1" ht="375" customHeight="1" spans="2:35">
      <c r="B107" s="61">
        <v>105</v>
      </c>
      <c r="C107" s="28" t="s">
        <v>776</v>
      </c>
      <c r="D107" s="61"/>
      <c r="E107" s="61"/>
      <c r="F107" s="63"/>
      <c r="G107" s="28" t="s">
        <v>777</v>
      </c>
      <c r="H107" s="23" t="s">
        <v>38</v>
      </c>
      <c r="I107" s="70" t="s">
        <v>778</v>
      </c>
      <c r="J107" s="28" t="s">
        <v>779</v>
      </c>
      <c r="K107" s="28">
        <v>1</v>
      </c>
      <c r="L107" s="28" t="s">
        <v>780</v>
      </c>
      <c r="M107" s="35" t="str">
        <f>_xlfn.DISPIMG("ID_F5BE10986EF84FA081B3E542C00A85BA",1)</f>
        <v>=DISPIMG("ID_F5BE10986EF84FA081B3E542C00A85BA",1)</v>
      </c>
      <c r="N107" s="2"/>
      <c r="O107" s="2"/>
      <c r="P107" s="2"/>
      <c r="Q107" s="2"/>
      <c r="R107" s="2"/>
      <c r="S107" s="73"/>
      <c r="AE107" s="5"/>
      <c r="AF107" s="5"/>
      <c r="AG107" s="5"/>
      <c r="AI107" s="6"/>
    </row>
    <row r="108" s="3" customFormat="1" ht="409.5" spans="2:35">
      <c r="B108" s="61">
        <v>106</v>
      </c>
      <c r="C108" s="28" t="s">
        <v>781</v>
      </c>
      <c r="D108" s="61"/>
      <c r="E108" s="61"/>
      <c r="F108" s="63"/>
      <c r="G108" s="13" t="s">
        <v>750</v>
      </c>
      <c r="H108" s="23" t="s">
        <v>38</v>
      </c>
      <c r="I108" s="28" t="s">
        <v>774</v>
      </c>
      <c r="J108" s="28" t="s">
        <v>782</v>
      </c>
      <c r="K108" s="12">
        <v>1</v>
      </c>
      <c r="L108" s="28" t="s">
        <v>783</v>
      </c>
      <c r="M108" s="35" t="str">
        <f>_xlfn.DISPIMG("ID_F1E155D4262145A291F7B43376292296",1)</f>
        <v>=DISPIMG("ID_F1E155D4262145A291F7B43376292296",1)</v>
      </c>
      <c r="N108" s="2"/>
      <c r="O108" s="2"/>
      <c r="P108" s="2"/>
      <c r="Q108" s="2"/>
      <c r="R108" s="2"/>
      <c r="S108" s="73"/>
      <c r="AE108" s="5"/>
      <c r="AF108" s="5"/>
      <c r="AG108" s="5"/>
      <c r="AI108" s="6"/>
    </row>
    <row r="109" spans="2:8">
      <c r="B109" s="3" t="s">
        <v>784</v>
      </c>
      <c r="H109" s="66"/>
    </row>
  </sheetData>
  <sheetProtection formatCells="0" insertHyperlinks="0" autoFilter="0"/>
  <mergeCells count="11">
    <mergeCell ref="A1:AG1"/>
    <mergeCell ref="T36:T39"/>
    <mergeCell ref="T42:T43"/>
    <mergeCell ref="T50:T51"/>
    <mergeCell ref="T63:T64"/>
    <mergeCell ref="T74:T75"/>
    <mergeCell ref="U36:U39"/>
    <mergeCell ref="U42:U43"/>
    <mergeCell ref="U50:U51"/>
    <mergeCell ref="U63:U64"/>
    <mergeCell ref="U74:U75"/>
  </mergeCells>
  <dataValidations count="5">
    <dataValidation type="list" allowBlank="1" showInputMessage="1" showErrorMessage="1" sqref="N3 N4 N5 N6 N7 N8 N9 N16 N17 N18 N19 N20 N23 N24 N25 N26 N29 N30 N31 N32 N33 N34 N35 N36 N37 N38 N39 N44 N45 N46 N47 N48 N49 N50 N51 N52 N57 N58 N59 N60 N63 N64 N65 N68 N71 N76 N77 N78 N79 N80 N83 N84 N85 N86 N96 N97 N100 N101 N102 N10:N13 N14:N15 N21:N22 N27:N28 N40:N43 N53:N54 N55:N56 N61:N62 N66:N67 N69:N70 N72:N73 N74:N75 N81:N82 N87:N93 N94:N95 N98:N99">
      <formula1>"yes,no"</formula1>
    </dataValidation>
    <dataValidation type="list" allowBlank="1" showInputMessage="1" showErrorMessage="1" sqref="P3 P4 P5 P6 P7 P8 P9 P16 P17 P18 P19 P20 P23 P24 P25 P26 P29 P30 P31 P32 P33 P34 P35 P36 P37 P38 P39 P44 P45 P46 P47 P48 P49 P50 P51 P52 P57 P58 P59 P60 P63 P64 P65 P68 P71 P76 P77 P78 P79 P80 P83 P84 P85 P86 P96 P97 P100 P101 P102 P10:P13 P14:P15 P21:P22 P27:P28 P40:P43 P53:P54 P55:P56 P61:P62 P66:P67 P69:P70 P72:P73 P74:P75 P81:P82 P87:P93 P94:P95 P98:P99">
      <formula1>"temporary import 临时进口,permanent import 永久进口,made in china 中国制作"</formula1>
    </dataValidation>
    <dataValidation type="list" allowBlank="1" showInputMessage="1" showErrorMessage="1" sqref="AA3 AA4 AA5 AA6 AA7 AA8 AA9 AA16 AA17 AA18 AA19 AA20 AA23 AA24 AA25 AA26 AA29 AA30 AA31 AA32 AA33 AA34 AA35 AA36 AA37 AA38 AA39 AA44 AA45 AA46 AA47 AA48 AA49 AA50 AA51 AA52 AA57 AA58 AA59 AA60 AA63 AA64 AA65 AA68 AA71 AA76 AA77 AA78 AA79 AA80 AA83 AA84 AA85 AA86 AA96 AA97 AA100 AA101 AA102 AA10:AA13 AA14:AA15 AA21:AA22 AA27:AA28 AA40:AA43 AA53:AA54 AA55:AA56 AA61:AA62 AA66:AA67 AA69:AA70 AA72:AA73 AA74:AA75 AA81:AA82 AA87:AA93 AA94:AA95 AA98:AA99">
      <formula1>"1,2,3"</formula1>
    </dataValidation>
    <dataValidation type="list" allowBlank="1" showErrorMessage="1" errorTitle="输入内容有误" error="请输入下拉列表中的一个值" sqref="AB3:AC3 AB4:AC4 AB5:AC5 AB6:AC6 AB7:AC7 AB8:AC8 AB9:AC9 AB16:AC16 AB17:AC17 AB18:AC18 AB19:AC19 AB20:AC20 AB23:AC23 AB24:AC24 AB25:AC25 AB26:AC26 AB29:AC29 AB30:AC30 AB31:AC31 AB32:AC32 AB33:AC33 AB34:AC34 AB35:AC35 AB36:AC36 AB37:AC37 AB38:AC38 AB39:AC39 AB44:AC44 AB45:AC45 AB46:AC46 AB47:AC47 AB48:AC48 AB49:AC49 AB50:AC50 AB51:AC51 AB52:AC52 AB57 AC57 AB58:AC58 AB59:AC59 AB60:AC60 AB63:AC63 AB64:AC64 AB65:AC65 AB68:AC68 AB71:AC71 AB76:AC76 AB77:AC77 AB78:AC78 AB79:AC79 AB80:AC80 AB83:AC83 AB84:AC84 AB85:AC85 AB86:AC86 AB96:AC96 AB97:AC97 AB100:AC100 AB101:AC101 AB102:AC102 AB40:AC43 AB81:AC82 AB69:AC70 AB66:AC67 AB72:AC73 AB55:AC56 AB53:AC54 AB61:AC62 AB74:AC75 AB94:AC95 AB10:AC13 AB14:AC15 AB21:AC22 AB27:AC28 AB87:AC93 AB98:AC99" errorStyle="information">
      <formula1/>
    </dataValidation>
    <dataValidation type="list" allowBlank="1" showInputMessage="1" showErrorMessage="1" sqref="AD3 AD4 AD5 AD6 AD7 AD8 AD9 AD16 AD17 AD18 AD19 AD20 AD23 AD24 AD25 AD26 AD29 AD30 AD31 AD32 AD33 AD34 AD35 AD36 AD37 AD38 AD39 AD44 AD45 AD46 AD47 AD48 AD49 AD50 AD51 AD52 AD57 AD58 AD59 AD60 AD63 AD64 AD65 AD68 AD71 AD76 AD77 AD78 AD79 AD80 AD83 AD84 AD85 AD86 AD96 AD97 AD100 AD101 AD102 AD10:AD13 AD14:AD15 AD21:AD22 AD27:AD28 AD40:AD43 AD53:AD54 AD55:AD56 AD61:AD62 AD66:AD67 AD69:AD70 AD72:AD73 AD74:AD75 AD81:AD82 AD87:AD93 AD94:AD95 AD98:AD99">
      <formula1>"无none,1-工人俱乐部 worker’s club,1-学校书桌 school desk,2-帝国风格办公室 Office of Empire style,3-现代之家 modern home,3-技术美学研究所工作室 Studio of VNIITE"</formula1>
    </dataValidation>
  </dataValidations>
  <hyperlinks>
    <hyperlink ref="AI14" r:id="rId1" display="https://ru.wikisource.org/wiki/%D0%97%D0%B2%D0%B5%D0%B7%D0%B4%D0%BD%D0%B0%D1%8F_%D0%B0%D0%B7%D0%B1%D1%83%D0%BA%D0%B0_%D0%92%D0%B5%D0%BB%D0%B8%D0%BC%D0%B8%D1%80%D0%B0_%D0%A5%D0%BB%D0%B5%D0%B1%D0%BD%D0%B8%D0%BA%D0%BE%D0%B2%D0%B0_(%D0%9A%D0%B5%D0%B4%D1%80%D0%BE%D0%B2)"/>
  </hyperlinks>
  <printOptions horizontalCentered="1" verticalCentered="1"/>
  <pageMargins left="0" right="0" top="0" bottom="0" header="0" footer="0"/>
  <pageSetup paperSize="9" scale="35" orientation="portrait" horizontalDpi="600"/>
  <headerFooter>
    <oddFooter>&amp;C&amp;P</oddFooter>
  </headerFooter>
  <colBreaks count="1" manualBreakCount="1">
    <brk id="13" max="1048575" man="1"/>
  </colBreaks>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dimension ref="A1"/>
  <sheetViews>
    <sheetView workbookViewId="0">
      <selection activeCell="A1" sqref="A1"/>
    </sheetView>
  </sheetViews>
  <sheetFormatPr defaultColWidth="9" defaultRowHeight="17.6"/>
  <cols>
    <col min="1" max="18" width="8.66964285714286" customWidth="1"/>
  </cols>
  <sheetData/>
  <sheetProtection formatCells="0" insertHyperlinks="0" autoFilter="0"/>
  <pageMargins left="0.75" right="0.75" top="1" bottom="1" header="0.5" footer="0.5"/>
  <pageSetup paperSize="9" orientation="portrait"/>
  <headerFooter/>
</worksheet>
</file>

<file path=docProps/app.xml><?xml version="1.0" encoding="utf-8"?>
<Properties xmlns="http://schemas.openxmlformats.org/officeDocument/2006/extended-properties" xmlns:vt="http://schemas.openxmlformats.org/officeDocument/2006/docPropsVTypes">
  <Application>WWO_aliyun_20201019112421-9bb9c296e6</Application>
  <HeadingPairs>
    <vt:vector size="2" baseType="variant">
      <vt:variant>
        <vt:lpstr>工作表</vt:lpstr>
      </vt:variant>
      <vt:variant>
        <vt:i4>2</vt:i4>
      </vt:variant>
    </vt:vector>
  </HeadingPairs>
  <TitlesOfParts>
    <vt:vector size="2" baseType="lpstr">
      <vt:lpstr>Sheet2</vt:lpstr>
      <vt:lpstr>WpsReserved_CellImgList</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Shimo.im</dc:creator>
  <cp:lastModifiedBy>hp1</cp:lastModifiedBy>
  <dcterms:created xsi:type="dcterms:W3CDTF">2021-05-26T07:14:00Z</dcterms:created>
  <dcterms:modified xsi:type="dcterms:W3CDTF">2021-10-29T18:51:05Z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2052-3.9.1.6204</vt:lpwstr>
  </property>
  <property fmtid="{D5CDD505-2E9C-101B-9397-08002B2CF9AE}" pid="3" name="ICV">
    <vt:lpwstr>B700AE70DD1040818A7D5C1EFED909F3</vt:lpwstr>
  </property>
</Properties>
</file>